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3765" windowWidth="7380" windowHeight="3780" tabRatio="858" activeTab="1"/>
  </bookViews>
  <sheets>
    <sheet name="DEFAULTS" sheetId="1" r:id="rId1"/>
    <sheet name="summary v01" sheetId="2" r:id="rId2"/>
    <sheet name="detail FY07v01" sheetId="3" r:id="rId3"/>
    <sheet name="SBR" sheetId="4" r:id="rId4"/>
  </sheets>
  <definedNames>
    <definedName name="_xlnm.Print_Area" localSheetId="2">'detail FY07v01'!$A$1:$R$372</definedName>
    <definedName name="_xlnm.Print_Titles" localSheetId="2">'detail FY07v01'!$1:$8</definedName>
  </definedNames>
  <calcPr fullCalcOnLoad="1"/>
</workbook>
</file>

<file path=xl/sharedStrings.xml><?xml version="1.0" encoding="utf-8"?>
<sst xmlns="http://schemas.openxmlformats.org/spreadsheetml/2006/main" count="897" uniqueCount="405">
  <si>
    <t>doi_sof</t>
  </si>
  <si>
    <t>sof_misc</t>
  </si>
  <si>
    <t>sof_general</t>
  </si>
  <si>
    <t>sof_reim_rev</t>
  </si>
  <si>
    <t>sof_avail_rec</t>
  </si>
  <si>
    <t>DON_REV_O</t>
  </si>
  <si>
    <t>IMPUTED_FIN</t>
  </si>
  <si>
    <t>6790</t>
  </si>
  <si>
    <t>OTH_NONEX_REV_B</t>
  </si>
  <si>
    <t>FINES_PEN</t>
  </si>
  <si>
    <t>DON_REV_B</t>
  </si>
  <si>
    <t>TAX_REV</t>
  </si>
  <si>
    <t>2220</t>
  </si>
  <si>
    <t>2160</t>
  </si>
  <si>
    <t>2225</t>
  </si>
  <si>
    <t>2290</t>
  </si>
  <si>
    <t>2650</t>
  </si>
  <si>
    <t>2920</t>
  </si>
  <si>
    <t>2940</t>
  </si>
  <si>
    <t>m.ctd</t>
  </si>
  <si>
    <t>DIFF</t>
  </si>
  <si>
    <t>no_data</t>
  </si>
  <si>
    <t>Net Obligations</t>
  </si>
  <si>
    <t>Donations and Forfeitures of Property</t>
  </si>
  <si>
    <t>Other</t>
  </si>
  <si>
    <t>Depreciation and Amortization</t>
  </si>
  <si>
    <t>Prior year ending balance</t>
  </si>
  <si>
    <t>Prior year Beg balance</t>
  </si>
  <si>
    <t>Current year Beg balance</t>
  </si>
  <si>
    <t>Current year ending balance</t>
  </si>
  <si>
    <t>sof_clear_dep</t>
  </si>
  <si>
    <t>sof_trust</t>
  </si>
  <si>
    <t>sof_unavail_rec</t>
  </si>
  <si>
    <t>OTH_LIAB</t>
  </si>
  <si>
    <t>fy2005m</t>
  </si>
  <si>
    <t>FWS_02</t>
  </si>
  <si>
    <t>299F</t>
  </si>
  <si>
    <t>fy2004</t>
  </si>
  <si>
    <t>fy2006</t>
  </si>
  <si>
    <t>SBR_8A_beg</t>
  </si>
  <si>
    <t>SBR_8B_beg</t>
  </si>
  <si>
    <t>SBR_8A_end</t>
  </si>
  <si>
    <t>SBR_8B_end</t>
  </si>
  <si>
    <t>SBR_2A_end</t>
  </si>
  <si>
    <t>SBR_3D1a_end</t>
  </si>
  <si>
    <t>SBR_3D2a_end</t>
  </si>
  <si>
    <t>SBR_3D2a_beg</t>
  </si>
  <si>
    <t>SBR_3D2b_end</t>
  </si>
  <si>
    <t>SBR_3D2b_beg</t>
  </si>
  <si>
    <t>SBR_3D1b_end</t>
  </si>
  <si>
    <t>SBR_3D1b_beg</t>
  </si>
  <si>
    <t>SBR_4A_end</t>
  </si>
  <si>
    <t>SBR_4A_beg</t>
  </si>
  <si>
    <t>Total Financing Sources</t>
  </si>
  <si>
    <t>UA_AP_REC</t>
  </si>
  <si>
    <t>UA_TRANS</t>
  </si>
  <si>
    <t>UA_USED</t>
  </si>
  <si>
    <t>UA_ADJ</t>
  </si>
  <si>
    <t>APPR_USED</t>
  </si>
  <si>
    <t>OFFSHORE_B</t>
  </si>
  <si>
    <t>OFFSHORE</t>
  </si>
  <si>
    <t>COLL_FOR_OTH</t>
  </si>
  <si>
    <t>ABAND_MIN_FEE</t>
  </si>
  <si>
    <t>TOT_TRANS_B</t>
  </si>
  <si>
    <t>TOT_TRANS_O</t>
  </si>
  <si>
    <t>Total Financing Sources (SCNP line 16)</t>
  </si>
  <si>
    <t>OTH_FIN_SOURCE</t>
  </si>
  <si>
    <t>SBR_1_beg</t>
  </si>
  <si>
    <t>SBR_2B_end</t>
  </si>
  <si>
    <t>Unobligated Balance, Beginning of Period (SBR line 1)</t>
  </si>
  <si>
    <t>Recoveries of prior year unpaid obligation (SBR line 2)</t>
  </si>
  <si>
    <t>Total line 2</t>
  </si>
  <si>
    <t>SBR_3B_end</t>
  </si>
  <si>
    <t>Borrowing Authority (SBR line 3B)</t>
  </si>
  <si>
    <t>Spending Authority from Offsetting Collections (SBR line 3D)</t>
  </si>
  <si>
    <t>SBR_3D3_end</t>
  </si>
  <si>
    <t>SBR_3D4_end</t>
  </si>
  <si>
    <t>SBR_3D5a_end</t>
  </si>
  <si>
    <t>SBR_3D5b_beg</t>
  </si>
  <si>
    <t>SBR_3D5b_end</t>
  </si>
  <si>
    <t>SBR_3D5c_end</t>
  </si>
  <si>
    <t>SBR_4B_end</t>
  </si>
  <si>
    <t>Anticipated Transfers - CY Auth (SBR line 4B)</t>
  </si>
  <si>
    <t>Temporarily Not Avail (CR) (SBR line 5)</t>
  </si>
  <si>
    <t>SBR_5_beg</t>
  </si>
  <si>
    <t>SBR_5_end</t>
  </si>
  <si>
    <t>Total line 6</t>
  </si>
  <si>
    <t>Adjustments for Items not shown on the SBR, shown on SCNP</t>
  </si>
  <si>
    <t>Total Budgetary Resouces from SBR</t>
  </si>
  <si>
    <t>Less: Unobligated Balance (SBR lines 9 &amp; 10)</t>
  </si>
  <si>
    <t>SBR_9A1_end</t>
  </si>
  <si>
    <t>SBR_9A2_end</t>
  </si>
  <si>
    <t>SBR_9A3_end</t>
  </si>
  <si>
    <t>SBR_9B1_end</t>
  </si>
  <si>
    <t>SBR_9B2_end</t>
  </si>
  <si>
    <t>SBR_10A_end</t>
  </si>
  <si>
    <t>SBR_10B_end</t>
  </si>
  <si>
    <t>SBR_10C_end</t>
  </si>
  <si>
    <t>Obligations from SBR (SBR line 8)</t>
  </si>
  <si>
    <t>2190</t>
  </si>
  <si>
    <t>2610</t>
  </si>
  <si>
    <t>2620</t>
  </si>
  <si>
    <t>2630</t>
  </si>
  <si>
    <t>2960</t>
  </si>
  <si>
    <t>no_acct</t>
  </si>
  <si>
    <t>Items not shown on the SNC:</t>
  </si>
  <si>
    <t>Acquisition of Assets or Liquidation of Liabilities</t>
  </si>
  <si>
    <t>422A</t>
  </si>
  <si>
    <t>Ordered but not yet Provided</t>
  </si>
  <si>
    <t>4801R</t>
  </si>
  <si>
    <t>4802R</t>
  </si>
  <si>
    <t>4871R</t>
  </si>
  <si>
    <t>4881R</t>
  </si>
  <si>
    <t>4882R</t>
  </si>
  <si>
    <t>SBR_19C_end</t>
  </si>
  <si>
    <t>SBR_6A_end</t>
  </si>
  <si>
    <t>SBR_6B_end</t>
  </si>
  <si>
    <t>SBR_6C_end</t>
  </si>
  <si>
    <t>SBR_6D_end</t>
  </si>
  <si>
    <t>SBR_6E_beg</t>
  </si>
  <si>
    <t>SBR_6E_end</t>
  </si>
  <si>
    <t>SBR_6F_end</t>
  </si>
  <si>
    <t>SBR_15A_end</t>
  </si>
  <si>
    <t>SBR_15B_end</t>
  </si>
  <si>
    <t>X</t>
  </si>
  <si>
    <t>Adjustment for Items not shown on SCNP, Shown on SBR</t>
  </si>
  <si>
    <t>SBR_3A1_beg</t>
  </si>
  <si>
    <t>SBR_3A1_end</t>
  </si>
  <si>
    <t>SBR_3A2_end</t>
  </si>
  <si>
    <t>Unavailable Receipts</t>
  </si>
  <si>
    <t>Trust fund Approp Rec'd included in SBR, but not in SCNP</t>
  </si>
  <si>
    <t>Avail Rec fund Transfers included in the SCNP, but not in SBR</t>
  </si>
  <si>
    <t>Other General Fund Adjustments</t>
  </si>
  <si>
    <t>Other Reim. Fund Adjustments (So. Nevada 5750 and King Cove Reclass 5790)</t>
  </si>
  <si>
    <t>Total line 5</t>
  </si>
  <si>
    <t>Total Budgetary Resouces Calc from Above</t>
  </si>
  <si>
    <t>Difference</t>
  </si>
  <si>
    <t>Total line 14</t>
  </si>
  <si>
    <t>Spending Authority from Offsetting Collections (SBR line 19B)</t>
  </si>
  <si>
    <t>Spending Authority from Recoveries</t>
  </si>
  <si>
    <t>Distributed Offsetting Receipts (Exchange)</t>
  </si>
  <si>
    <t>Calc</t>
  </si>
  <si>
    <t>Expenses Recognized in Prior Periods</t>
  </si>
  <si>
    <t>Unfunded costs</t>
  </si>
  <si>
    <t>Imputed Costs, Absorbed by Others</t>
  </si>
  <si>
    <t>Rev Rep'td on Net Cost (exch rev-public)</t>
  </si>
  <si>
    <t>CR - up/down reestimates of credit sub exp</t>
  </si>
  <si>
    <t>Items not shown on the SBR:</t>
  </si>
  <si>
    <t>Acquisition of Assets of Liquid of Liab</t>
  </si>
  <si>
    <t>CR Credit prog coll that incr liab for loan guarantees or allowances</t>
  </si>
  <si>
    <t>fy2007</t>
  </si>
  <si>
    <t>Donations and Forfeitures of Property (SCNP line 10)</t>
  </si>
  <si>
    <t>Transfers In/Out w/o Reimbursement (SCNP line 11)</t>
  </si>
  <si>
    <t>Imputed Financing Cost Absorbed by Others (SCNP line 12)</t>
  </si>
  <si>
    <t>Other items to take into consideration</t>
  </si>
  <si>
    <t>Adjustment for Items not shown on the SCNP, shown on SBR</t>
  </si>
  <si>
    <t>Unobligated Balance, Beginning Period</t>
  </si>
  <si>
    <t>Recoveries of Prior Year Unpd Obligation</t>
  </si>
  <si>
    <t>Borrowing Authority</t>
  </si>
  <si>
    <t>Spendg Authority from Offsetting Collections</t>
  </si>
  <si>
    <t>Anticipated Transfers - CY Auth</t>
  </si>
  <si>
    <t>Temporarily Not Avail (CR)</t>
  </si>
  <si>
    <t>Other - Budgetary Resources</t>
  </si>
  <si>
    <t>SCNP line 16</t>
  </si>
  <si>
    <t>SBR line 1</t>
  </si>
  <si>
    <t>SBR line 2</t>
  </si>
  <si>
    <t>SBR line 5</t>
  </si>
  <si>
    <t>SBR line 7</t>
  </si>
  <si>
    <t>SBR line 3B</t>
  </si>
  <si>
    <t>SBR line 3D</t>
  </si>
  <si>
    <t>SBR line 4B</t>
  </si>
  <si>
    <t>4114?</t>
  </si>
  <si>
    <t>DOI-FWS</t>
  </si>
  <si>
    <t>Total</t>
  </si>
  <si>
    <t>Trust</t>
  </si>
  <si>
    <t>Avail Recpt</t>
  </si>
  <si>
    <t>General</t>
  </si>
  <si>
    <t>Clear/Dep</t>
  </si>
  <si>
    <t>Misc</t>
  </si>
  <si>
    <t>Unavail Recpt</t>
  </si>
  <si>
    <t>Reim/Rev</t>
  </si>
  <si>
    <t>Chk Total</t>
  </si>
  <si>
    <t>Calc Total</t>
  </si>
  <si>
    <t>Adjustment for Items not shown on the SBR, shown on the SCNP</t>
  </si>
  <si>
    <t>Transfer In/Out without Reimbursement</t>
  </si>
  <si>
    <t>Imputed Financing Cost Absorbed by Others</t>
  </si>
  <si>
    <t>Other - Non-Exchange Transactions</t>
  </si>
  <si>
    <t>SCNP line 10</t>
  </si>
  <si>
    <t>SCNP line 11</t>
  </si>
  <si>
    <t>SCNP line 12</t>
  </si>
  <si>
    <t>SCNP line 13</t>
  </si>
  <si>
    <t>Total Budgetary Resources (agrees to SBR)</t>
  </si>
  <si>
    <t>SBR line 7 amounts</t>
  </si>
  <si>
    <t>OTH_FIN_Source</t>
  </si>
  <si>
    <t>590N</t>
  </si>
  <si>
    <t>5909N</t>
  </si>
  <si>
    <t>Additional Adjustments Needed:</t>
  </si>
  <si>
    <t>Items not in SBR, in SCNP</t>
  </si>
  <si>
    <t>Non-Exchange Revenue</t>
  </si>
  <si>
    <t>SCNP line 6</t>
  </si>
  <si>
    <t>(for Unavailable Receipt Appropriations)</t>
  </si>
  <si>
    <t xml:space="preserve">SCNP line 8 for </t>
  </si>
  <si>
    <t>unavail recpts only</t>
  </si>
  <si>
    <t>SCNP line 8 for</t>
  </si>
  <si>
    <t>reim/rev funds</t>
  </si>
  <si>
    <t>Amounts in SBR, not in SCNP</t>
  </si>
  <si>
    <t>Trust Fund Appropriations Rec'd</t>
  </si>
  <si>
    <t>SBR line 3A1&amp;2</t>
  </si>
  <si>
    <t>(only trust &amp;</t>
  </si>
  <si>
    <t>Avail Rept)</t>
  </si>
  <si>
    <t>(trust &amp; Avail Rec fund amounts only)</t>
  </si>
  <si>
    <t>Line 13 amounts with additional adjustments</t>
  </si>
  <si>
    <t>offshore</t>
  </si>
  <si>
    <t>Difference between transfers in SCNP and budgetary transfers</t>
  </si>
  <si>
    <t>Other (SCNP line 13)</t>
  </si>
  <si>
    <t>RED = HPVAL</t>
  </si>
  <si>
    <t>BLUE = HPVAL * -1</t>
  </si>
  <si>
    <t>Calc- total Budgetary</t>
  </si>
  <si>
    <t>SBR_CREDIT_ALL</t>
  </si>
  <si>
    <t>SBR_BUDGET_All</t>
  </si>
  <si>
    <t>CHKTOT</t>
  </si>
  <si>
    <t>Calc Total - Budg + Cr</t>
  </si>
  <si>
    <t>SBR</t>
  </si>
  <si>
    <t>DOI_FACTS</t>
  </si>
  <si>
    <t>DOI_SEGMENT</t>
  </si>
  <si>
    <t>Budgetary Resources:</t>
  </si>
  <si>
    <t>1. Unobligated balances:</t>
  </si>
  <si>
    <t>1a. Brought forward, Oct 1</t>
  </si>
  <si>
    <t>2. Recoveries of prior year unpaid oblig</t>
  </si>
  <si>
    <t>2a. Actual</t>
  </si>
  <si>
    <t>2b. Anticipated</t>
  </si>
  <si>
    <t>3. Budget Authority</t>
  </si>
  <si>
    <t>3a. Appropriation</t>
  </si>
  <si>
    <t>3a1. Actual</t>
  </si>
  <si>
    <t>3a2. Anticipated</t>
  </si>
  <si>
    <t>calc</t>
  </si>
  <si>
    <t>3b. Borrowing Authority</t>
  </si>
  <si>
    <t>3c. Contract Authority</t>
  </si>
  <si>
    <t>SBR_3C_end</t>
  </si>
  <si>
    <t>3d. Spending Authority from offsetting collections</t>
  </si>
  <si>
    <t>3d1. Earned</t>
  </si>
  <si>
    <t>3d1a. Collected</t>
  </si>
  <si>
    <t>3d1b. Change in receiv from Fed sources</t>
  </si>
  <si>
    <t>3d2. Change in unfilled customer orders</t>
  </si>
  <si>
    <t>3d2a. Advance received</t>
  </si>
  <si>
    <t>3d2b. Without advance from Fed sources</t>
  </si>
  <si>
    <t>3d3. Anticipated for rest of year, without adv</t>
  </si>
  <si>
    <t>3d4. Previously unavailable</t>
  </si>
  <si>
    <t>3d5. Expenditure transfers from trust funds</t>
  </si>
  <si>
    <t>3d5a. Collected</t>
  </si>
  <si>
    <t>3d5b. Change in receiv from trust funds</t>
  </si>
  <si>
    <t>3d5c. Anticipated</t>
  </si>
  <si>
    <t>4. Nonexpenditure transfers, net</t>
  </si>
  <si>
    <t>4a. Actual transfers, budget authority</t>
  </si>
  <si>
    <t>4b. Anticipated transfers, budget authority</t>
  </si>
  <si>
    <t>4c. Actural transfers, unobligated balances</t>
  </si>
  <si>
    <t>SBR_4C_end</t>
  </si>
  <si>
    <t>4d. Anticipated transfers, unobligated balances</t>
  </si>
  <si>
    <t>SBR_4D_end</t>
  </si>
  <si>
    <t>5. Temorarily not available pursuant to Public Law</t>
  </si>
  <si>
    <t>6. Permanently not available</t>
  </si>
  <si>
    <t>6a. Cancellations of expired and no-year accts</t>
  </si>
  <si>
    <t>6b. Enacted reductions</t>
  </si>
  <si>
    <t>6c. Capital transfers and redemption of debt</t>
  </si>
  <si>
    <t>6d. Other authority withdrawn</t>
  </si>
  <si>
    <t>6e. Pursuant to Public Law</t>
  </si>
  <si>
    <t>6f. Anticipated for rest of year</t>
  </si>
  <si>
    <t>7. Total Budgetary Resources</t>
  </si>
  <si>
    <t>Status of Budgetary Resources:</t>
  </si>
  <si>
    <t>8. Obligations incurred</t>
  </si>
  <si>
    <t>8a. Direct</t>
  </si>
  <si>
    <t>8b. Reimbursable</t>
  </si>
  <si>
    <t>9. Unobligated balance</t>
  </si>
  <si>
    <t>9a. Approtioned</t>
  </si>
  <si>
    <t>9a1. Balance currently available</t>
  </si>
  <si>
    <t>9a2. Apportioned for subsequent periods</t>
  </si>
  <si>
    <t>9a3. Anticipated</t>
  </si>
  <si>
    <t>9b. Exempt from apportionment</t>
  </si>
  <si>
    <t>9b1. Balance currently available</t>
  </si>
  <si>
    <t>9b2. Anticipated</t>
  </si>
  <si>
    <t>10. Unobligated balance not available</t>
  </si>
  <si>
    <t>10a. Deferred</t>
  </si>
  <si>
    <t>10b. Without pending rescission</t>
  </si>
  <si>
    <t>10c. Other</t>
  </si>
  <si>
    <t>11. Total Status of Budgetary Resources</t>
  </si>
  <si>
    <t>Change in Obligated Balance:</t>
  </si>
  <si>
    <t>12. Obligated Balance, net</t>
  </si>
  <si>
    <t>12a. Unpaid obligations, brought forward Oct 1</t>
  </si>
  <si>
    <t>SBR_12A_beg</t>
  </si>
  <si>
    <t>12b. Uncollected customer payments from Fed sources, brought forward Oct 1</t>
  </si>
  <si>
    <t>SBR_12B_beg</t>
  </si>
  <si>
    <t>13. Obligations incurred</t>
  </si>
  <si>
    <t>SBR_13_beg</t>
  </si>
  <si>
    <t>SBR_13_end</t>
  </si>
  <si>
    <t>14. Gross Outlays</t>
  </si>
  <si>
    <t>SBR_14_beg</t>
  </si>
  <si>
    <t>SBR_14_end</t>
  </si>
  <si>
    <t>15. Obligated balance transfers, net</t>
  </si>
  <si>
    <t>15a. Actual transfers, unpaid obligations</t>
  </si>
  <si>
    <t>15b. Actual transfers, uncollected customer paymts from Fed sources</t>
  </si>
  <si>
    <t>16. Recoveries of prior year upaid obligations, actual</t>
  </si>
  <si>
    <t>SBR_16_end</t>
  </si>
  <si>
    <t>17. Change in uncollected customer paymts from Fed sources</t>
  </si>
  <si>
    <t>SBR_17_beg</t>
  </si>
  <si>
    <t>SBR_17_end</t>
  </si>
  <si>
    <t>18. Obligated balance, net end of period</t>
  </si>
  <si>
    <t>18a. Unpaid obligations</t>
  </si>
  <si>
    <t>SBR_18A_end</t>
  </si>
  <si>
    <t>18b. Uncollected customer paymts from Fed sources</t>
  </si>
  <si>
    <t>SBR_18B_end</t>
  </si>
  <si>
    <t>Net Outlays:</t>
  </si>
  <si>
    <t>19. Net Outlays</t>
  </si>
  <si>
    <t>19a. Gross outlays</t>
  </si>
  <si>
    <t>19b. Offsetting collections</t>
  </si>
  <si>
    <t>19c. Less: Distributed offsetting receipts</t>
  </si>
  <si>
    <t>Resources = Status Check</t>
  </si>
  <si>
    <t>*********************************************************************</t>
  </si>
  <si>
    <t>Calculation Checks:</t>
  </si>
  <si>
    <t>133_2A_beg</t>
  </si>
  <si>
    <t>133_CHK_2A_beg</t>
  </si>
  <si>
    <t>line 2a check:  (133_2A_beg + 133_CHK_2A_beg) s/b -0-</t>
  </si>
  <si>
    <t>133_15A_end</t>
  </si>
  <si>
    <t>133_15A_beg</t>
  </si>
  <si>
    <t>line 15a calc above - (133_15A_end - 133_15A_beg) s/b -0-</t>
  </si>
  <si>
    <t>133_15B_end</t>
  </si>
  <si>
    <t>133_15B_beg</t>
  </si>
  <si>
    <t>line 15b calc above - (133_15B_end - 133_15B_beg) s/b -0-</t>
  </si>
  <si>
    <t>line 7 - line 11 s/b -0-</t>
  </si>
  <si>
    <t>Obligations Incurred Check</t>
  </si>
  <si>
    <t>Disbursements hyp total</t>
  </si>
  <si>
    <t>Gross Outlays check</t>
  </si>
  <si>
    <t>Collections hyp total</t>
  </si>
  <si>
    <t>Offsetting collections check</t>
  </si>
  <si>
    <t>4172</t>
  </si>
  <si>
    <t>SGL 4172</t>
  </si>
  <si>
    <t>Non-Allocation Transfers of Invested Balances Payable (Change)</t>
  </si>
  <si>
    <t>Difference between total Budgetary Trans in SCNP and</t>
  </si>
  <si>
    <t>the SBR line 4A &amp; 4B</t>
  </si>
  <si>
    <t>(due to So. Nevada &amp; Bonneville &amp; T5/T6 Reclass process)</t>
  </si>
  <si>
    <t>Only for Trust Appropriations NOT for Avail receipts</t>
  </si>
  <si>
    <t>Unobligated Balance, end of period</t>
  </si>
  <si>
    <t>SBR line 9+10</t>
  </si>
  <si>
    <t>Obligations Incurred from SBR:</t>
  </si>
  <si>
    <t>SBR line 8</t>
  </si>
  <si>
    <t>Spending Authority from Offsetting Collections</t>
  </si>
  <si>
    <t>Spending Authority form Recoveries</t>
  </si>
  <si>
    <t>SBR line 19B</t>
  </si>
  <si>
    <t>SBR line 2A</t>
  </si>
  <si>
    <t>SBR line 19C</t>
  </si>
  <si>
    <t>Items not Shown on the SBR:</t>
  </si>
  <si>
    <t>Unfunded Costs</t>
  </si>
  <si>
    <t>Revaluation of Assets or Liability</t>
  </si>
  <si>
    <t>Imputed Costs, absorbed by others</t>
  </si>
  <si>
    <t>Exchange Revenue Reported on Net Cost but no Budgetary Impact</t>
  </si>
  <si>
    <t>CR - Upward/Downward re-estimates of credit subsidy expense</t>
  </si>
  <si>
    <t>Other - Cost not requiring budgetary resources</t>
  </si>
  <si>
    <t>2690</t>
  </si>
  <si>
    <t>INT_REC.N</t>
  </si>
  <si>
    <t>5311N</t>
  </si>
  <si>
    <t>5318N</t>
  </si>
  <si>
    <t>Obligated but not yet Received (chng in unfill'd Cust. Ordrs)</t>
  </si>
  <si>
    <t>CR - Credit prog collections that incr liab for loan guar/allow sub.</t>
  </si>
  <si>
    <t>Net Cost of Operations</t>
  </si>
  <si>
    <t>Net_RES_OPS</t>
  </si>
  <si>
    <t>NET Results from SNC</t>
  </si>
  <si>
    <t>8400</t>
  </si>
  <si>
    <t>SBR line 19C on line 18 needs to be backed out</t>
  </si>
  <si>
    <t>SBR line 19C amounts picked up on line 18 above</t>
  </si>
  <si>
    <t>131A</t>
  </si>
  <si>
    <t>131H.N</t>
  </si>
  <si>
    <t>SGL 6790 is picked up on both lines 20 &amp; 27</t>
  </si>
  <si>
    <t>Other amounts not considered in above crosswalk</t>
  </si>
  <si>
    <t>?</t>
  </si>
  <si>
    <t>sof_child</t>
  </si>
  <si>
    <t>Child</t>
  </si>
  <si>
    <t>6610</t>
  </si>
  <si>
    <t>line 27 &amp; 28 DOI uses 6610 for our acquisition of assets instead of 8802</t>
  </si>
  <si>
    <t>so DOI needs to pick up 6610 on line 28 and remove from line 27</t>
  </si>
  <si>
    <t>line 31 only applicable to CR loan fund types</t>
  </si>
  <si>
    <t>line 26 only for CR loan fund types</t>
  </si>
  <si>
    <t xml:space="preserve">BB in Child Appropriations still on books, since Change in </t>
  </si>
  <si>
    <t xml:space="preserve">Accounting Principle accounted for in current year activity </t>
  </si>
  <si>
    <t>in the flow accounts</t>
  </si>
  <si>
    <t>Child Allocation Reconciling amount</t>
  </si>
  <si>
    <t>Other Considerations</t>
  </si>
  <si>
    <t>tot_rev</t>
  </si>
  <si>
    <t>Avail receipt total revenue adjustment</t>
  </si>
  <si>
    <t>fines_pen</t>
  </si>
  <si>
    <t>Fines &amp; Penalties for General Funds</t>
  </si>
  <si>
    <t>Ordered but not yet Provided (undel_ord)</t>
  </si>
  <si>
    <t>Oblig but not yet Rec'd (unfill_ord)</t>
  </si>
  <si>
    <t>299J</t>
  </si>
  <si>
    <t>(299J not included in Oth_Liab subtotal)</t>
  </si>
  <si>
    <t>FWS records funded storm damage in 299F which is included in Oth_liab -- need to back out)</t>
  </si>
  <si>
    <t>4222</t>
  </si>
  <si>
    <t>missing crosswalk items from line 16 (should be SBR lines 3D1a, 3D1b, 3D2a, 3D2b,  NOT line 19B)</t>
  </si>
  <si>
    <t>unfill_ord</t>
  </si>
  <si>
    <t>4221</t>
  </si>
  <si>
    <t>sbr_3d2a_end</t>
  </si>
  <si>
    <t>sbr_3d2a_beg</t>
  </si>
  <si>
    <t>(SBR lines 3D1b and 3D2b)</t>
  </si>
  <si>
    <t>lines 25 and 27 are not applicable to Trust and Avail Receipt Fund types</t>
  </si>
  <si>
    <r>
      <t xml:space="preserve">lines 26 and 31 are </t>
    </r>
    <r>
      <rPr>
        <b/>
        <u val="single"/>
        <sz val="10"/>
        <rFont val="Arial Narrow"/>
        <family val="2"/>
      </rPr>
      <t>only</t>
    </r>
    <r>
      <rPr>
        <b/>
        <sz val="10"/>
        <rFont val="Arial Narrow"/>
        <family val="2"/>
      </rPr>
      <t xml:space="preserve"> applicable for Credit Reform</t>
    </r>
  </si>
  <si>
    <t>DOI uses SGL to record Acquisition of Assets, 6610 is line 28, therefore SGL 6610 is excluded from the crosswalk for line 27</t>
  </si>
  <si>
    <t>Other -- immaterial differences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</si>
</sst>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  <numFmt numFmtId="166" formatCode="mmmm\ d\,\ yyyy"/>
    <numFmt numFmtId="167" formatCode="_(* #,##0.0_);_(* \(#,##0.0\);_(* &quot;-&quot;?_);_(@_)"/>
    <numFmt numFmtId="168" formatCode="_(&quot;$&quot;* #,##0.0_);_(&quot;$&quot;* \(#,##0.0\);_(&quot;$&quot;* &quot;-&quot;?_);_(@_)"/>
    <numFmt numFmtId="169" formatCode="0.0%"/>
    <numFmt numFmtId="170" formatCode="0.000%"/>
    <numFmt numFmtId="171" formatCode="[$-409]dddd\,\ mmmm\ dd\,\ yyyy"/>
    <numFmt numFmtId="172" formatCode="m/d/yy;@"/>
    <numFmt numFmtId="173" formatCode="#,##0.000_);\(#,##0.000\)"/>
    <numFmt numFmtId="174" formatCode="#,##0.0"/>
    <numFmt numFmtId="175" formatCode="0_);\(0\)"/>
    <numFmt numFmtId="176" formatCode="[$$-C09]#,##0;\-[$$-C09]#,##0"/>
    <numFmt numFmtId="177" formatCode="&quot;$&quot;#,##0.0_);[Red]\(&quot;$&quot;#,##0.0\)"/>
    <numFmt numFmtId="178" formatCode="_(* #,##0.0_);_(* \(#,##0.0\);_(* &quot;-&quot;??_);_(@_)"/>
    <numFmt numFmtId="179" formatCode="_(* #,##0_);_(* \(#,##0\);_(* &quot;-&quot;??_);_(@_)"/>
    <numFmt numFmtId="180" formatCode="m/d/yy"/>
    <numFmt numFmtId="181" formatCode="#,##0.000000000_);\(#,##0.000000000\)"/>
    <numFmt numFmtId="182" formatCode="#,##0.00000000_);\(#,##0.00000000\)"/>
    <numFmt numFmtId="183" formatCode="#,##0.0000000000000000_);\(#,##0.0000000000000000\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#,##0.000000000000000_);[Red]\(#,##0.000000000000000\)"/>
    <numFmt numFmtId="187" formatCode="#,##0.00;[Red]#,##0.00"/>
    <numFmt numFmtId="188" formatCode="0.00;[Red]0.00"/>
    <numFmt numFmtId="189" formatCode="&quot;$&quot;#,##0.00;[Red]&quot;$&quot;#,##0.00"/>
    <numFmt numFmtId="190" formatCode="0_);[Red]\(0\)"/>
    <numFmt numFmtId="191" formatCode="0.00_);\(0.00\)"/>
    <numFmt numFmtId="192" formatCode="#,##0.0_);[Red]\(#,##0.0\)"/>
    <numFmt numFmtId="193" formatCode="00000"/>
    <numFmt numFmtId="194" formatCode="#,##0.0000000_);[Red]\(#,##0.0000000\)"/>
    <numFmt numFmtId="195" formatCode="#,##0.000000000_);[Red]\(#,##0.000000000\)"/>
    <numFmt numFmtId="196" formatCode="#,##0.0_);\(#,##0.0\)"/>
    <numFmt numFmtId="197" formatCode="_(* #,##0.000_);_(* \(#,##0.000\);_(* &quot;-&quot;??_);_(@_)"/>
    <numFmt numFmtId="198" formatCode="#,##0.000000000000000"/>
    <numFmt numFmtId="199" formatCode="#,##0.0000000"/>
    <numFmt numFmtId="200" formatCode="#,##0.00000000000000_);\(#,##0.00000000000000\)"/>
    <numFmt numFmtId="201" formatCode="General_)"/>
    <numFmt numFmtId="202" formatCode="mmm\-yyyy"/>
    <numFmt numFmtId="203" formatCode="#,##0.0000000000_);\(#,##0.0000000000\)"/>
    <numFmt numFmtId="204" formatCode="_(* #,##0.0000_);_(* \(#,##0.0000\);_(* &quot;-&quot;??_);_(@_)"/>
    <numFmt numFmtId="205" formatCode="#,##0.000_);[Red]\(#,##0.000\)"/>
    <numFmt numFmtId="206" formatCode="#,##0.0000_);[Red]\(#,##0.0000\)"/>
    <numFmt numFmtId="207" formatCode="#,##0.00000_);[Red]\(#,##0.00000\)"/>
    <numFmt numFmtId="208" formatCode="#,##0.0000000_);\(#,##0.0000000\)"/>
    <numFmt numFmtId="209" formatCode="0_)"/>
    <numFmt numFmtId="210" formatCode="_(* #,##0.00000_);_(* \(#,##0.00000\);_(* &quot;-&quot;??_);_(@_)"/>
    <numFmt numFmtId="211" formatCode="_(* #,##0.000000_);_(* \(#,##0.000000\);_(* &quot;-&quot;??_);_(@_)"/>
    <numFmt numFmtId="212" formatCode="&quot;$&quot;#,##0"/>
    <numFmt numFmtId="213" formatCode="0.0000%"/>
    <numFmt numFmtId="214" formatCode="_(* #,##0.0000000_);_(* \(#,##0.0000000\);_(* &quot;-&quot;??_);_(@_)"/>
    <numFmt numFmtId="215" formatCode="_(* #,##0.0_);_(* \(#,##0.0\);_(* &quot;-&quot;_);_(@_)"/>
    <numFmt numFmtId="216" formatCode="_(* #,##0.00_);_(* \(#,##0.00\);_(* &quot;-&quot;_);_(@_)"/>
    <numFmt numFmtId="217" formatCode="_(* #,##0.000_);_(* \(#,##0.000\);_(* &quot;-&quot;_);_(@_)"/>
    <numFmt numFmtId="218" formatCode="_(* #,##0.0000_);_(* \(#,##0.0000\);_(* &quot;-&quot;_);_(@_)"/>
    <numFmt numFmtId="219" formatCode="_(* #,##0.00000_);_(* \(#,##0.00000\);_(* &quot;-&quot;_);_(@_)"/>
    <numFmt numFmtId="220" formatCode="m/d/yy\ h:mm"/>
    <numFmt numFmtId="221" formatCode="#,##0.000000"/>
    <numFmt numFmtId="222" formatCode="dd\-mmm\-yy"/>
  </numFmts>
  <fonts count="26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8"/>
      <name val="Arial Narrow"/>
      <family val="2"/>
    </font>
    <font>
      <sz val="10"/>
      <color indexed="17"/>
      <name val="Arial Narrow"/>
      <family val="2"/>
    </font>
    <font>
      <b/>
      <sz val="10"/>
      <color indexed="10"/>
      <name val="Arial Narrow"/>
      <family val="2"/>
    </font>
    <font>
      <b/>
      <sz val="10"/>
      <color indexed="18"/>
      <name val="Arial Narrow"/>
      <family val="2"/>
    </font>
    <font>
      <b/>
      <sz val="10"/>
      <color indexed="20"/>
      <name val="Arial Narrow"/>
      <family val="2"/>
    </font>
    <font>
      <sz val="10"/>
      <color indexed="10"/>
      <name val="Arial Narrow"/>
      <family val="2"/>
    </font>
    <font>
      <b/>
      <u val="single"/>
      <sz val="10"/>
      <name val="Arial Narrow"/>
      <family val="2"/>
    </font>
    <font>
      <sz val="10"/>
      <color indexed="20"/>
      <name val="Arial Narrow"/>
      <family val="2"/>
    </font>
    <font>
      <sz val="8"/>
      <name val="Arial"/>
      <family val="0"/>
    </font>
    <font>
      <b/>
      <sz val="10"/>
      <color indexed="17"/>
      <name val="Arial Narrow"/>
      <family val="2"/>
    </font>
    <font>
      <sz val="10"/>
      <name val="MS Sans Serif"/>
      <family val="0"/>
    </font>
    <font>
      <sz val="8"/>
      <name val="MS Sans Serif"/>
      <family val="0"/>
    </font>
    <font>
      <sz val="10"/>
      <color indexed="16"/>
      <name val="Arial Narrow"/>
      <family val="2"/>
    </font>
    <font>
      <sz val="10"/>
      <color indexed="12"/>
      <name val="Arial Narrow"/>
      <family val="2"/>
    </font>
    <font>
      <b/>
      <sz val="10"/>
      <color indexed="57"/>
      <name val="Arial Narrow"/>
      <family val="2"/>
    </font>
    <font>
      <b/>
      <sz val="10"/>
      <color indexed="53"/>
      <name val="Arial Narrow"/>
      <family val="2"/>
    </font>
    <font>
      <sz val="10"/>
      <color indexed="53"/>
      <name val="Arial Narrow"/>
      <family val="2"/>
    </font>
    <font>
      <sz val="10"/>
      <color indexed="57"/>
      <name val="Arial Narrow"/>
      <family val="2"/>
    </font>
    <font>
      <b/>
      <u val="single"/>
      <sz val="14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14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4" xfId="0" applyFont="1" applyFill="1" applyBorder="1" applyAlignment="1">
      <alignment/>
    </xf>
    <xf numFmtId="14" fontId="1" fillId="2" borderId="5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14" fontId="1" fillId="3" borderId="2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14" fontId="1" fillId="3" borderId="5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39" fontId="5" fillId="4" borderId="7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39" fontId="5" fillId="4" borderId="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9" fontId="5" fillId="4" borderId="8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/>
    </xf>
    <xf numFmtId="164" fontId="5" fillId="4" borderId="8" xfId="0" applyNumberFormat="1" applyFont="1" applyFill="1" applyBorder="1" applyAlignment="1">
      <alignment horizontal="center" wrapText="1"/>
    </xf>
    <xf numFmtId="39" fontId="6" fillId="4" borderId="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39" fontId="5" fillId="4" borderId="8" xfId="15" applyNumberFormat="1" applyFont="1" applyFill="1" applyBorder="1" applyAlignment="1">
      <alignment/>
    </xf>
    <xf numFmtId="39" fontId="5" fillId="0" borderId="0" xfId="15" applyNumberFormat="1" applyFont="1" applyFill="1" applyBorder="1" applyAlignment="1">
      <alignment/>
    </xf>
    <xf numFmtId="164" fontId="5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39" fontId="5" fillId="4" borderId="9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9" fontId="5" fillId="4" borderId="1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39" fontId="5" fillId="4" borderId="8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4" fontId="8" fillId="3" borderId="0" xfId="0" applyNumberFormat="1" applyFont="1" applyFill="1" applyBorder="1" applyAlignment="1">
      <alignment horizontal="center"/>
    </xf>
    <xf numFmtId="14" fontId="8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4" fontId="7" fillId="3" borderId="0" xfId="0" applyNumberFormat="1" applyFont="1" applyFill="1" applyBorder="1" applyAlignment="1">
      <alignment horizontal="center"/>
    </xf>
    <xf numFmtId="39" fontId="5" fillId="5" borderId="8" xfId="15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6" fillId="6" borderId="7" xfId="0" applyFont="1" applyFill="1" applyBorder="1" applyAlignment="1">
      <alignment horizontal="center"/>
    </xf>
    <xf numFmtId="39" fontId="5" fillId="6" borderId="8" xfId="0" applyNumberFormat="1" applyFont="1" applyFill="1" applyBorder="1" applyAlignment="1">
      <alignment horizontal="center"/>
    </xf>
    <xf numFmtId="39" fontId="5" fillId="6" borderId="8" xfId="0" applyNumberFormat="1" applyFont="1" applyFill="1" applyBorder="1" applyAlignment="1">
      <alignment horizontal="center" wrapText="1"/>
    </xf>
    <xf numFmtId="164" fontId="5" fillId="6" borderId="8" xfId="0" applyNumberFormat="1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/>
    </xf>
    <xf numFmtId="39" fontId="5" fillId="6" borderId="8" xfId="15" applyNumberFormat="1" applyFont="1" applyFill="1" applyBorder="1" applyAlignment="1">
      <alignment/>
    </xf>
    <xf numFmtId="39" fontId="5" fillId="6" borderId="9" xfId="0" applyNumberFormat="1" applyFont="1" applyFill="1" applyBorder="1" applyAlignment="1">
      <alignment horizontal="right" wrapText="1"/>
    </xf>
    <xf numFmtId="39" fontId="5" fillId="6" borderId="11" xfId="15" applyNumberFormat="1" applyFont="1" applyFill="1" applyBorder="1" applyAlignment="1">
      <alignment/>
    </xf>
    <xf numFmtId="39" fontId="6" fillId="6" borderId="8" xfId="15" applyNumberFormat="1" applyFont="1" applyFill="1" applyBorder="1" applyAlignment="1">
      <alignment/>
    </xf>
    <xf numFmtId="39" fontId="10" fillId="6" borderId="8" xfId="15" applyNumberFormat="1" applyFont="1" applyFill="1" applyBorder="1" applyAlignment="1">
      <alignment/>
    </xf>
    <xf numFmtId="39" fontId="7" fillId="6" borderId="8" xfId="15" applyNumberFormat="1" applyFont="1" applyFill="1" applyBorder="1" applyAlignment="1">
      <alignment/>
    </xf>
    <xf numFmtId="39" fontId="6" fillId="6" borderId="12" xfId="15" applyNumberFormat="1" applyFont="1" applyFill="1" applyBorder="1" applyAlignment="1">
      <alignment/>
    </xf>
    <xf numFmtId="39" fontId="9" fillId="6" borderId="8" xfId="15" applyNumberFormat="1" applyFont="1" applyFill="1" applyBorder="1" applyAlignment="1">
      <alignment/>
    </xf>
    <xf numFmtId="39" fontId="7" fillId="6" borderId="8" xfId="15" applyNumberFormat="1" applyFont="1" applyFill="1" applyBorder="1" applyAlignment="1">
      <alignment wrapText="1"/>
    </xf>
    <xf numFmtId="39" fontId="5" fillId="6" borderId="8" xfId="15" applyNumberFormat="1" applyFont="1" applyFill="1" applyBorder="1" applyAlignment="1">
      <alignment wrapText="1"/>
    </xf>
    <xf numFmtId="39" fontId="5" fillId="6" borderId="12" xfId="15" applyNumberFormat="1" applyFont="1" applyFill="1" applyBorder="1" applyAlignment="1">
      <alignment wrapText="1"/>
    </xf>
    <xf numFmtId="39" fontId="6" fillId="6" borderId="12" xfId="15" applyNumberFormat="1" applyFont="1" applyFill="1" applyBorder="1" applyAlignment="1">
      <alignment wrapText="1"/>
    </xf>
    <xf numFmtId="39" fontId="6" fillId="6" borderId="8" xfId="15" applyNumberFormat="1" applyFont="1" applyFill="1" applyBorder="1" applyAlignment="1">
      <alignment wrapText="1"/>
    </xf>
    <xf numFmtId="0" fontId="5" fillId="6" borderId="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39" fontId="8" fillId="6" borderId="8" xfId="15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39" fontId="5" fillId="6" borderId="12" xfId="15" applyNumberFormat="1" applyFont="1" applyFill="1" applyBorder="1" applyAlignment="1">
      <alignment/>
    </xf>
    <xf numFmtId="39" fontId="5" fillId="4" borderId="8" xfId="0" applyNumberFormat="1" applyFont="1" applyFill="1" applyBorder="1" applyAlignment="1">
      <alignment horizontal="left" wrapText="1"/>
    </xf>
    <xf numFmtId="39" fontId="9" fillId="6" borderId="8" xfId="15" applyNumberFormat="1" applyFont="1" applyFill="1" applyBorder="1" applyAlignment="1">
      <alignment wrapText="1"/>
    </xf>
    <xf numFmtId="39" fontId="11" fillId="6" borderId="8" xfId="15" applyNumberFormat="1" applyFont="1" applyFill="1" applyBorder="1" applyAlignment="1">
      <alignment wrapText="1"/>
    </xf>
    <xf numFmtId="39" fontId="7" fillId="5" borderId="8" xfId="15" applyNumberFormat="1" applyFont="1" applyFill="1" applyBorder="1" applyAlignment="1">
      <alignment wrapText="1"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39" fontId="6" fillId="4" borderId="0" xfId="0" applyNumberFormat="1" applyFont="1" applyFill="1" applyBorder="1" applyAlignment="1">
      <alignment horizontal="left"/>
    </xf>
    <xf numFmtId="49" fontId="5" fillId="4" borderId="0" xfId="0" applyNumberFormat="1" applyFont="1" applyFill="1" applyBorder="1" applyAlignment="1">
      <alignment/>
    </xf>
    <xf numFmtId="39" fontId="6" fillId="4" borderId="8" xfId="15" applyNumberFormat="1" applyFont="1" applyFill="1" applyBorder="1" applyAlignment="1">
      <alignment/>
    </xf>
    <xf numFmtId="0" fontId="5" fillId="4" borderId="0" xfId="0" applyFont="1" applyFill="1" applyAlignment="1">
      <alignment/>
    </xf>
    <xf numFmtId="39" fontId="11" fillId="6" borderId="8" xfId="15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/>
    </xf>
    <xf numFmtId="164" fontId="8" fillId="7" borderId="0" xfId="0" applyNumberFormat="1" applyFont="1" applyFill="1" applyBorder="1" applyAlignment="1">
      <alignment horizontal="center"/>
    </xf>
    <xf numFmtId="172" fontId="8" fillId="7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39" fontId="6" fillId="4" borderId="8" xfId="0" applyNumberFormat="1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center"/>
    </xf>
    <xf numFmtId="39" fontId="12" fillId="0" borderId="8" xfId="0" applyNumberFormat="1" applyFont="1" applyFill="1" applyBorder="1" applyAlignment="1">
      <alignment horizontal="center"/>
    </xf>
    <xf numFmtId="39" fontId="12" fillId="0" borderId="8" xfId="0" applyNumberFormat="1" applyFont="1" applyFill="1" applyBorder="1" applyAlignment="1">
      <alignment horizontal="center" wrapText="1"/>
    </xf>
    <xf numFmtId="164" fontId="12" fillId="0" borderId="8" xfId="0" applyNumberFormat="1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/>
    </xf>
    <xf numFmtId="39" fontId="12" fillId="0" borderId="8" xfId="15" applyNumberFormat="1" applyFont="1" applyFill="1" applyBorder="1" applyAlignment="1">
      <alignment/>
    </xf>
    <xf numFmtId="39" fontId="12" fillId="0" borderId="9" xfId="0" applyNumberFormat="1" applyFont="1" applyFill="1" applyBorder="1" applyAlignment="1">
      <alignment horizontal="right" wrapText="1"/>
    </xf>
    <xf numFmtId="39" fontId="9" fillId="0" borderId="8" xfId="15" applyNumberFormat="1" applyFont="1" applyFill="1" applyBorder="1" applyAlignment="1">
      <alignment/>
    </xf>
    <xf numFmtId="39" fontId="12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9" fontId="6" fillId="0" borderId="8" xfId="15" applyNumberFormat="1" applyFont="1" applyFill="1" applyBorder="1" applyAlignment="1">
      <alignment/>
    </xf>
    <xf numFmtId="0" fontId="5" fillId="4" borderId="0" xfId="0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horizontal="center"/>
    </xf>
    <xf numFmtId="172" fontId="8" fillId="4" borderId="0" xfId="0" applyNumberFormat="1" applyFont="1" applyFill="1" applyBorder="1" applyAlignment="1">
      <alignment horizontal="center"/>
    </xf>
    <xf numFmtId="39" fontId="12" fillId="4" borderId="8" xfId="15" applyNumberFormat="1" applyFont="1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6" borderId="13" xfId="0" applyFont="1" applyFill="1" applyBorder="1" applyAlignment="1">
      <alignment/>
    </xf>
    <xf numFmtId="0" fontId="9" fillId="6" borderId="14" xfId="0" applyFont="1" applyFill="1" applyBorder="1" applyAlignment="1">
      <alignment horizontal="center"/>
    </xf>
    <xf numFmtId="0" fontId="12" fillId="6" borderId="15" xfId="0" applyFont="1" applyFill="1" applyBorder="1" applyAlignment="1">
      <alignment/>
    </xf>
    <xf numFmtId="0" fontId="12" fillId="6" borderId="16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5" borderId="0" xfId="0" applyFont="1" applyFill="1" applyAlignment="1">
      <alignment/>
    </xf>
    <xf numFmtId="172" fontId="16" fillId="0" borderId="0" xfId="0" applyNumberFormat="1" applyFont="1" applyFill="1" applyBorder="1" applyAlignment="1">
      <alignment horizontal="right"/>
    </xf>
    <xf numFmtId="39" fontId="8" fillId="5" borderId="8" xfId="15" applyNumberFormat="1" applyFont="1" applyFill="1" applyBorder="1" applyAlignment="1">
      <alignment/>
    </xf>
    <xf numFmtId="0" fontId="5" fillId="0" borderId="0" xfId="22" applyFont="1" applyFill="1" applyAlignment="1">
      <alignment/>
      <protection/>
    </xf>
    <xf numFmtId="0" fontId="5" fillId="0" borderId="0" xfId="22" applyFont="1" applyFill="1" applyAlignment="1">
      <alignment horizontal="center"/>
      <protection/>
    </xf>
    <xf numFmtId="164" fontId="5" fillId="0" borderId="0" xfId="22" applyNumberFormat="1" applyFont="1" applyFill="1" applyAlignment="1">
      <alignment horizontal="center"/>
      <protection/>
    </xf>
    <xf numFmtId="164" fontId="5" fillId="0" borderId="0" xfId="22" applyNumberFormat="1" applyFont="1" applyFill="1" applyAlignment="1">
      <alignment horizontal="right"/>
      <protection/>
    </xf>
    <xf numFmtId="164" fontId="5" fillId="0" borderId="0" xfId="22" applyNumberFormat="1" applyFont="1" applyAlignment="1">
      <alignment horizontal="right"/>
      <protection/>
    </xf>
    <xf numFmtId="49" fontId="6" fillId="0" borderId="0" xfId="22" applyNumberFormat="1" applyFont="1" applyFill="1" applyBorder="1" applyAlignment="1">
      <alignment horizontal="center" vertical="top" wrapText="1"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41" fontId="5" fillId="0" borderId="0" xfId="17" applyNumberFormat="1" applyFont="1" applyFill="1" applyBorder="1" applyAlignment="1">
      <alignment/>
    </xf>
    <xf numFmtId="0" fontId="19" fillId="0" borderId="0" xfId="22" applyFont="1" applyFill="1" applyAlignment="1">
      <alignment/>
      <protection/>
    </xf>
    <xf numFmtId="0" fontId="20" fillId="0" borderId="0" xfId="22" applyFont="1" applyAlignment="1">
      <alignment/>
      <protection/>
    </xf>
    <xf numFmtId="41" fontId="5" fillId="0" borderId="0" xfId="17" applyNumberFormat="1" applyFont="1" applyFill="1" applyAlignment="1">
      <alignment/>
    </xf>
    <xf numFmtId="164" fontId="5" fillId="0" borderId="0" xfId="22" applyNumberFormat="1" applyFont="1" applyFill="1" applyBorder="1" applyAlignment="1">
      <alignment horizontal="center"/>
      <protection/>
    </xf>
    <xf numFmtId="41" fontId="5" fillId="0" borderId="0" xfId="17" applyNumberFormat="1" applyFont="1" applyAlignment="1">
      <alignment/>
    </xf>
    <xf numFmtId="0" fontId="6" fillId="0" borderId="0" xfId="22" applyFont="1" applyAlignment="1">
      <alignment horizontal="left"/>
      <protection/>
    </xf>
    <xf numFmtId="0" fontId="6" fillId="0" borderId="0" xfId="22" applyFont="1" applyFill="1" applyBorder="1" applyAlignment="1">
      <alignment horizontal="center"/>
      <protection/>
    </xf>
    <xf numFmtId="41" fontId="6" fillId="0" borderId="0" xfId="17" applyNumberFormat="1" applyFont="1" applyFill="1" applyBorder="1" applyAlignment="1">
      <alignment horizontal="center"/>
    </xf>
    <xf numFmtId="0" fontId="5" fillId="0" borderId="0" xfId="22" applyFont="1" applyFill="1" applyBorder="1" applyAlignment="1">
      <alignment horizontal="center"/>
      <protection/>
    </xf>
    <xf numFmtId="41" fontId="5" fillId="0" borderId="0" xfId="22" applyNumberFormat="1" applyFont="1" applyFill="1" applyAlignment="1">
      <alignment horizontal="center"/>
      <protection/>
    </xf>
    <xf numFmtId="0" fontId="6" fillId="0" borderId="0" xfId="22" applyFont="1" applyAlignment="1">
      <alignment/>
      <protection/>
    </xf>
    <xf numFmtId="0" fontId="21" fillId="0" borderId="0" xfId="22" applyFont="1" applyFill="1" applyAlignment="1">
      <alignment horizontal="center"/>
      <protection/>
    </xf>
    <xf numFmtId="164" fontId="21" fillId="0" borderId="0" xfId="22" applyNumberFormat="1" applyFont="1" applyFill="1" applyAlignment="1">
      <alignment horizontal="center"/>
      <protection/>
    </xf>
    <xf numFmtId="164" fontId="21" fillId="0" borderId="0" xfId="22" applyNumberFormat="1" applyFont="1" applyFill="1" applyAlignment="1">
      <alignment horizontal="right"/>
      <protection/>
    </xf>
    <xf numFmtId="164" fontId="6" fillId="0" borderId="0" xfId="22" applyNumberFormat="1" applyFont="1" applyBorder="1" applyAlignment="1">
      <alignment horizontal="center"/>
      <protection/>
    </xf>
    <xf numFmtId="41" fontId="6" fillId="0" borderId="0" xfId="17" applyNumberFormat="1" applyFont="1" applyBorder="1" applyAlignment="1">
      <alignment horizontal="center"/>
    </xf>
    <xf numFmtId="0" fontId="22" fillId="0" borderId="0" xfId="22" applyFont="1" applyFill="1" applyAlignment="1">
      <alignment horizontal="center"/>
      <protection/>
    </xf>
    <xf numFmtId="164" fontId="22" fillId="0" borderId="0" xfId="22" applyNumberFormat="1" applyFont="1" applyFill="1" applyAlignment="1">
      <alignment horizontal="center"/>
      <protection/>
    </xf>
    <xf numFmtId="164" fontId="22" fillId="0" borderId="0" xfId="22" applyNumberFormat="1" applyFont="1" applyFill="1" applyAlignment="1">
      <alignment horizontal="right"/>
      <protection/>
    </xf>
    <xf numFmtId="0" fontId="5" fillId="0" borderId="17" xfId="22" applyFont="1" applyFill="1" applyBorder="1" applyAlignment="1">
      <alignment/>
      <protection/>
    </xf>
    <xf numFmtId="0" fontId="5" fillId="0" borderId="17" xfId="22" applyFont="1" applyFill="1" applyBorder="1" applyAlignment="1">
      <alignment horizontal="center"/>
      <protection/>
    </xf>
    <xf numFmtId="164" fontId="5" fillId="0" borderId="17" xfId="22" applyNumberFormat="1" applyFont="1" applyFill="1" applyBorder="1" applyAlignment="1">
      <alignment horizontal="center"/>
      <protection/>
    </xf>
    <xf numFmtId="164" fontId="5" fillId="0" borderId="17" xfId="22" applyNumberFormat="1" applyFont="1" applyFill="1" applyBorder="1" applyAlignment="1">
      <alignment horizontal="right"/>
      <protection/>
    </xf>
    <xf numFmtId="164" fontId="5" fillId="0" borderId="17" xfId="22" applyNumberFormat="1" applyFont="1" applyBorder="1" applyAlignment="1">
      <alignment horizontal="center"/>
      <protection/>
    </xf>
    <xf numFmtId="49" fontId="5" fillId="0" borderId="17" xfId="22" applyNumberFormat="1" applyFont="1" applyFill="1" applyBorder="1" applyAlignment="1">
      <alignment horizontal="center" vertical="top" wrapText="1"/>
      <protection/>
    </xf>
    <xf numFmtId="41" fontId="5" fillId="0" borderId="17" xfId="17" applyNumberFormat="1" applyFont="1" applyFill="1" applyBorder="1" applyAlignment="1">
      <alignment horizontal="center"/>
    </xf>
    <xf numFmtId="41" fontId="5" fillId="0" borderId="0" xfId="17" applyNumberFormat="1" applyFont="1" applyFill="1" applyBorder="1" applyAlignment="1">
      <alignment horizontal="center"/>
    </xf>
    <xf numFmtId="41" fontId="5" fillId="0" borderId="17" xfId="17" applyNumberFormat="1" applyFont="1" applyBorder="1" applyAlignment="1">
      <alignment horizontal="center"/>
    </xf>
    <xf numFmtId="0" fontId="9" fillId="0" borderId="17" xfId="22" applyFont="1" applyBorder="1" applyAlignment="1">
      <alignment horizontal="center"/>
      <protection/>
    </xf>
    <xf numFmtId="0" fontId="9" fillId="0" borderId="0" xfId="22" applyFont="1" applyBorder="1" applyAlignment="1">
      <alignment horizontal="center"/>
      <protection/>
    </xf>
    <xf numFmtId="0" fontId="6" fillId="0" borderId="0" xfId="22" applyFont="1" applyAlignment="1">
      <alignment horizontal="left" vertical="top"/>
      <protection/>
    </xf>
    <xf numFmtId="0" fontId="5" fillId="0" borderId="0" xfId="22" applyFont="1" applyFill="1" applyAlignment="1">
      <alignment horizontal="center" vertical="top"/>
      <protection/>
    </xf>
    <xf numFmtId="164" fontId="5" fillId="0" borderId="0" xfId="22" applyNumberFormat="1" applyFont="1" applyFill="1" applyAlignment="1">
      <alignment horizontal="center" vertical="top"/>
      <protection/>
    </xf>
    <xf numFmtId="164" fontId="5" fillId="0" borderId="0" xfId="22" applyNumberFormat="1" applyFont="1" applyFill="1" applyAlignment="1">
      <alignment horizontal="right" vertical="top"/>
      <protection/>
    </xf>
    <xf numFmtId="41" fontId="20" fillId="0" borderId="0" xfId="22" applyNumberFormat="1" applyFont="1" applyFill="1" applyAlignment="1">
      <alignment/>
      <protection/>
    </xf>
    <xf numFmtId="41" fontId="5" fillId="0" borderId="0" xfId="22" applyNumberFormat="1" applyFont="1" applyFill="1" applyAlignment="1">
      <alignment/>
      <protection/>
    </xf>
    <xf numFmtId="41" fontId="20" fillId="0" borderId="0" xfId="22" applyNumberFormat="1" applyFont="1" applyFill="1" applyBorder="1" applyAlignment="1">
      <alignment/>
      <protection/>
    </xf>
    <xf numFmtId="0" fontId="23" fillId="0" borderId="0" xfId="22" applyFont="1" applyFill="1" applyAlignment="1">
      <alignment horizontal="center" vertical="top"/>
      <protection/>
    </xf>
    <xf numFmtId="164" fontId="23" fillId="0" borderId="0" xfId="22" applyNumberFormat="1" applyFont="1" applyFill="1" applyAlignment="1">
      <alignment horizontal="center" vertical="top"/>
      <protection/>
    </xf>
    <xf numFmtId="164" fontId="23" fillId="0" borderId="0" xfId="22" applyNumberFormat="1" applyFont="1" applyFill="1" applyAlignment="1">
      <alignment horizontal="right" vertical="top"/>
      <protection/>
    </xf>
    <xf numFmtId="41" fontId="20" fillId="0" borderId="0" xfId="17" applyNumberFormat="1" applyFont="1" applyFill="1" applyAlignment="1">
      <alignment/>
    </xf>
    <xf numFmtId="41" fontId="20" fillId="0" borderId="0" xfId="17" applyNumberFormat="1" applyFont="1" applyFill="1" applyBorder="1" applyAlignment="1">
      <alignment/>
    </xf>
    <xf numFmtId="41" fontId="12" fillId="0" borderId="0" xfId="22" applyNumberFormat="1" applyFont="1" applyFill="1">
      <alignment/>
      <protection/>
    </xf>
    <xf numFmtId="41" fontId="12" fillId="0" borderId="0" xfId="22" applyNumberFormat="1" applyFont="1" applyFill="1" applyBorder="1">
      <alignment/>
      <protection/>
    </xf>
    <xf numFmtId="41" fontId="12" fillId="0" borderId="0" xfId="17" applyNumberFormat="1" applyFont="1" applyFill="1" applyAlignment="1">
      <alignment/>
    </xf>
    <xf numFmtId="41" fontId="12" fillId="0" borderId="0" xfId="17" applyNumberFormat="1" applyFont="1" applyFill="1" applyBorder="1" applyAlignment="1">
      <alignment/>
    </xf>
    <xf numFmtId="41" fontId="12" fillId="0" borderId="0" xfId="22" applyNumberFormat="1" applyFont="1" applyFill="1" applyAlignment="1">
      <alignment/>
      <protection/>
    </xf>
    <xf numFmtId="41" fontId="12" fillId="0" borderId="0" xfId="22" applyNumberFormat="1" applyFont="1">
      <alignment/>
      <protection/>
    </xf>
    <xf numFmtId="41" fontId="12" fillId="0" borderId="0" xfId="22" applyNumberFormat="1" applyFont="1" applyBorder="1">
      <alignment/>
      <protection/>
    </xf>
    <xf numFmtId="0" fontId="24" fillId="0" borderId="0" xfId="22" applyFont="1" applyFill="1" applyAlignment="1">
      <alignment horizontal="center" vertical="top"/>
      <protection/>
    </xf>
    <xf numFmtId="164" fontId="24" fillId="0" borderId="0" xfId="22" applyNumberFormat="1" applyFont="1" applyFill="1" applyAlignment="1">
      <alignment horizontal="center" vertical="top"/>
      <protection/>
    </xf>
    <xf numFmtId="41" fontId="19" fillId="0" borderId="0" xfId="17" applyNumberFormat="1" applyFont="1" applyFill="1" applyAlignment="1">
      <alignment/>
    </xf>
    <xf numFmtId="164" fontId="24" fillId="0" borderId="0" xfId="22" applyNumberFormat="1" applyFont="1" applyFill="1" applyAlignment="1">
      <alignment horizontal="right" vertical="top"/>
      <protection/>
    </xf>
    <xf numFmtId="41" fontId="19" fillId="0" borderId="0" xfId="17" applyNumberFormat="1" applyFont="1" applyFill="1" applyBorder="1" applyAlignment="1">
      <alignment/>
    </xf>
    <xf numFmtId="41" fontId="19" fillId="0" borderId="18" xfId="17" applyNumberFormat="1" applyFont="1" applyFill="1" applyBorder="1" applyAlignment="1">
      <alignment/>
    </xf>
    <xf numFmtId="41" fontId="5" fillId="0" borderId="18" xfId="17" applyNumberFormat="1" applyFont="1" applyFill="1" applyBorder="1" applyAlignment="1">
      <alignment/>
    </xf>
    <xf numFmtId="0" fontId="5" fillId="0" borderId="0" xfId="22" applyFont="1" applyAlignment="1">
      <alignment horizontal="left" vertical="top"/>
      <protection/>
    </xf>
    <xf numFmtId="41" fontId="5" fillId="0" borderId="0" xfId="17" applyNumberFormat="1" applyFont="1" applyAlignment="1">
      <alignment horizontal="right" vertical="top"/>
    </xf>
    <xf numFmtId="41" fontId="5" fillId="0" borderId="0" xfId="17" applyNumberFormat="1" applyFont="1" applyFill="1" applyAlignment="1">
      <alignment horizontal="right" vertical="top"/>
    </xf>
    <xf numFmtId="41" fontId="5" fillId="0" borderId="0" xfId="17" applyNumberFormat="1" applyFont="1" applyFill="1" applyBorder="1" applyAlignment="1">
      <alignment horizontal="right" vertical="top"/>
    </xf>
    <xf numFmtId="0" fontId="5" fillId="0" borderId="0" xfId="22" applyFont="1" applyFill="1" applyBorder="1" applyAlignment="1">
      <alignment/>
      <protection/>
    </xf>
    <xf numFmtId="0" fontId="5" fillId="0" borderId="0" xfId="22" applyFont="1" applyFill="1" applyBorder="1" applyAlignment="1">
      <alignment horizontal="center" vertical="top"/>
      <protection/>
    </xf>
    <xf numFmtId="164" fontId="5" fillId="0" borderId="0" xfId="22" applyNumberFormat="1" applyFont="1" applyFill="1" applyBorder="1" applyAlignment="1">
      <alignment horizontal="center" vertical="top"/>
      <protection/>
    </xf>
    <xf numFmtId="164" fontId="5" fillId="0" borderId="0" xfId="22" applyNumberFormat="1" applyFont="1" applyFill="1" applyBorder="1" applyAlignment="1">
      <alignment horizontal="right" vertical="top"/>
      <protection/>
    </xf>
    <xf numFmtId="41" fontId="5" fillId="0" borderId="0" xfId="17" applyNumberFormat="1" applyFont="1" applyBorder="1" applyAlignment="1">
      <alignment horizontal="right" vertical="top"/>
    </xf>
    <xf numFmtId="41" fontId="5" fillId="0" borderId="18" xfId="17" applyNumberFormat="1" applyFont="1" applyFill="1" applyBorder="1" applyAlignment="1">
      <alignment horizontal="right" vertical="top"/>
    </xf>
    <xf numFmtId="0" fontId="5" fillId="0" borderId="18" xfId="22" applyFont="1" applyFill="1" applyBorder="1" applyAlignment="1">
      <alignment/>
      <protection/>
    </xf>
    <xf numFmtId="41" fontId="5" fillId="0" borderId="19" xfId="17" applyNumberFormat="1" applyFont="1" applyBorder="1" applyAlignment="1">
      <alignment horizontal="right" vertical="top"/>
    </xf>
    <xf numFmtId="41" fontId="5" fillId="0" borderId="19" xfId="17" applyNumberFormat="1" applyFont="1" applyFill="1" applyBorder="1" applyAlignment="1">
      <alignment horizontal="right" vertical="top"/>
    </xf>
    <xf numFmtId="41" fontId="5" fillId="0" borderId="19" xfId="17" applyNumberFormat="1" applyFont="1" applyFill="1" applyBorder="1" applyAlignment="1">
      <alignment/>
    </xf>
    <xf numFmtId="0" fontId="5" fillId="6" borderId="0" xfId="22" applyFont="1" applyFill="1" applyAlignment="1">
      <alignment/>
      <protection/>
    </xf>
    <xf numFmtId="0" fontId="5" fillId="6" borderId="0" xfId="22" applyFont="1" applyFill="1" applyAlignment="1">
      <alignment horizontal="left" vertical="top"/>
      <protection/>
    </xf>
    <xf numFmtId="0" fontId="5" fillId="6" borderId="0" xfId="22" applyFont="1" applyFill="1" applyAlignment="1">
      <alignment horizontal="center" vertical="top"/>
      <protection/>
    </xf>
    <xf numFmtId="164" fontId="5" fillId="6" borderId="0" xfId="22" applyNumberFormat="1" applyFont="1" applyFill="1" applyAlignment="1">
      <alignment horizontal="center" vertical="top"/>
      <protection/>
    </xf>
    <xf numFmtId="164" fontId="5" fillId="6" borderId="0" xfId="22" applyNumberFormat="1" applyFont="1" applyFill="1" applyAlignment="1">
      <alignment horizontal="right" vertical="top"/>
      <protection/>
    </xf>
    <xf numFmtId="41" fontId="5" fillId="6" borderId="20" xfId="17" applyNumberFormat="1" applyFont="1" applyFill="1" applyBorder="1" applyAlignment="1">
      <alignment horizontal="right" vertical="top"/>
    </xf>
    <xf numFmtId="41" fontId="5" fillId="6" borderId="0" xfId="17" applyNumberFormat="1" applyFont="1" applyFill="1" applyBorder="1" applyAlignment="1">
      <alignment horizontal="right" vertical="top"/>
    </xf>
    <xf numFmtId="41" fontId="12" fillId="6" borderId="0" xfId="22" applyNumberFormat="1" applyFont="1" applyFill="1">
      <alignment/>
      <protection/>
    </xf>
    <xf numFmtId="41" fontId="12" fillId="6" borderId="0" xfId="22" applyNumberFormat="1" applyFont="1" applyFill="1" applyBorder="1">
      <alignment/>
      <protection/>
    </xf>
    <xf numFmtId="41" fontId="5" fillId="6" borderId="20" xfId="17" applyNumberFormat="1" applyFont="1" applyFill="1" applyBorder="1" applyAlignment="1">
      <alignment/>
    </xf>
    <xf numFmtId="41" fontId="12" fillId="6" borderId="0" xfId="17" applyNumberFormat="1" applyFont="1" applyFill="1" applyBorder="1" applyAlignment="1">
      <alignment/>
    </xf>
    <xf numFmtId="41" fontId="12" fillId="6" borderId="0" xfId="22" applyNumberFormat="1" applyFont="1" applyFill="1" applyAlignment="1">
      <alignment/>
      <protection/>
    </xf>
    <xf numFmtId="41" fontId="5" fillId="0" borderId="18" xfId="17" applyNumberFormat="1" applyFont="1" applyBorder="1" applyAlignment="1">
      <alignment horizontal="right" vertical="top"/>
    </xf>
    <xf numFmtId="14" fontId="24" fillId="0" borderId="0" xfId="22" applyNumberFormat="1" applyFont="1" applyFill="1" applyAlignment="1">
      <alignment horizontal="left" vertical="top"/>
      <protection/>
    </xf>
    <xf numFmtId="41" fontId="5" fillId="0" borderId="20" xfId="17" applyNumberFormat="1" applyFont="1" applyBorder="1" applyAlignment="1">
      <alignment/>
    </xf>
    <xf numFmtId="41" fontId="5" fillId="0" borderId="20" xfId="17" applyNumberFormat="1" applyFont="1" applyFill="1" applyBorder="1" applyAlignment="1">
      <alignment/>
    </xf>
    <xf numFmtId="0" fontId="6" fillId="0" borderId="0" xfId="22" applyFont="1" applyFill="1" applyAlignment="1">
      <alignment/>
      <protection/>
    </xf>
    <xf numFmtId="41" fontId="6" fillId="0" borderId="0" xfId="22" applyNumberFormat="1" applyFont="1" applyFill="1" applyAlignment="1">
      <alignment/>
      <protection/>
    </xf>
    <xf numFmtId="41" fontId="20" fillId="0" borderId="0" xfId="17" applyNumberFormat="1" applyFont="1" applyAlignment="1">
      <alignment/>
    </xf>
    <xf numFmtId="41" fontId="20" fillId="0" borderId="18" xfId="17" applyNumberFormat="1" applyFont="1" applyFill="1" applyBorder="1" applyAlignment="1">
      <alignment/>
    </xf>
    <xf numFmtId="41" fontId="5" fillId="0" borderId="0" xfId="17" applyNumberFormat="1" applyFont="1" applyBorder="1" applyAlignment="1">
      <alignment/>
    </xf>
    <xf numFmtId="0" fontId="12" fillId="0" borderId="0" xfId="22" applyFont="1" applyAlignment="1">
      <alignment/>
      <protection/>
    </xf>
    <xf numFmtId="0" fontId="5" fillId="0" borderId="0" xfId="22" applyFont="1" applyAlignment="1">
      <alignment/>
      <protection/>
    </xf>
    <xf numFmtId="41" fontId="12" fillId="0" borderId="0" xfId="17" applyNumberFormat="1" applyFont="1" applyAlignment="1">
      <alignment/>
    </xf>
    <xf numFmtId="0" fontId="12" fillId="0" borderId="0" xfId="22" applyFont="1">
      <alignment/>
      <protection/>
    </xf>
    <xf numFmtId="0" fontId="12" fillId="0" borderId="0" xfId="22" applyFont="1" applyBorder="1">
      <alignment/>
      <protection/>
    </xf>
    <xf numFmtId="164" fontId="5" fillId="0" borderId="0" xfId="22" applyNumberFormat="1" applyFont="1" applyAlignment="1">
      <alignment horizontal="right" vertical="top"/>
      <protection/>
    </xf>
    <xf numFmtId="164" fontId="23" fillId="0" borderId="0" xfId="22" applyNumberFormat="1" applyFont="1" applyAlignment="1">
      <alignment horizontal="right" vertical="top"/>
      <protection/>
    </xf>
    <xf numFmtId="41" fontId="12" fillId="0" borderId="0" xfId="22" applyNumberFormat="1" applyFont="1" applyAlignment="1">
      <alignment horizontal="right"/>
      <protection/>
    </xf>
    <xf numFmtId="41" fontId="12" fillId="0" borderId="0" xfId="22" applyNumberFormat="1" applyFont="1" applyFill="1" applyBorder="1" applyAlignment="1">
      <alignment/>
      <protection/>
    </xf>
    <xf numFmtId="0" fontId="12" fillId="0" borderId="0" xfId="22" applyFont="1" applyFill="1" applyAlignment="1">
      <alignment horizontal="center"/>
      <protection/>
    </xf>
    <xf numFmtId="164" fontId="12" fillId="0" borderId="0" xfId="22" applyNumberFormat="1" applyFont="1" applyFill="1" applyAlignment="1">
      <alignment horizontal="center"/>
      <protection/>
    </xf>
    <xf numFmtId="164" fontId="12" fillId="0" borderId="0" xfId="22" applyNumberFormat="1" applyFont="1" applyFill="1" applyAlignment="1">
      <alignment horizontal="right"/>
      <protection/>
    </xf>
    <xf numFmtId="0" fontId="12" fillId="0" borderId="0" xfId="22" applyFont="1" applyFill="1" applyAlignment="1">
      <alignment/>
      <protection/>
    </xf>
    <xf numFmtId="39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6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39" fontId="11" fillId="4" borderId="8" xfId="0" applyNumberFormat="1" applyFont="1" applyFill="1" applyBorder="1" applyAlignment="1">
      <alignment horizontal="left" wrapText="1"/>
    </xf>
    <xf numFmtId="39" fontId="11" fillId="0" borderId="8" xfId="15" applyNumberFormat="1" applyFont="1" applyFill="1" applyBorder="1" applyAlignment="1">
      <alignment/>
    </xf>
    <xf numFmtId="39" fontId="12" fillId="6" borderId="8" xfId="15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4" fontId="5" fillId="7" borderId="0" xfId="0" applyNumberFormat="1" applyFont="1" applyFill="1" applyBorder="1" applyAlignment="1">
      <alignment horizontal="center"/>
    </xf>
    <xf numFmtId="14" fontId="5" fillId="7" borderId="0" xfId="0" applyNumberFormat="1" applyFont="1" applyFill="1" applyBorder="1" applyAlignment="1">
      <alignment horizontal="center"/>
    </xf>
    <xf numFmtId="39" fontId="5" fillId="7" borderId="8" xfId="0" applyNumberFormat="1" applyFont="1" applyFill="1" applyBorder="1" applyAlignment="1">
      <alignment horizontal="left" wrapText="1"/>
    </xf>
    <xf numFmtId="39" fontId="5" fillId="7" borderId="8" xfId="15" applyNumberFormat="1" applyFont="1" applyFill="1" applyBorder="1" applyAlignment="1">
      <alignment wrapText="1"/>
    </xf>
    <xf numFmtId="39" fontId="12" fillId="7" borderId="8" xfId="15" applyNumberFormat="1" applyFont="1" applyFill="1" applyBorder="1" applyAlignment="1">
      <alignment/>
    </xf>
    <xf numFmtId="0" fontId="5" fillId="7" borderId="0" xfId="0" applyFont="1" applyFill="1" applyAlignment="1">
      <alignment/>
    </xf>
    <xf numFmtId="39" fontId="7" fillId="8" borderId="8" xfId="15" applyNumberFormat="1" applyFont="1" applyFill="1" applyBorder="1" applyAlignment="1">
      <alignment wrapText="1"/>
    </xf>
    <xf numFmtId="39" fontId="5" fillId="8" borderId="8" xfId="15" applyNumberFormat="1" applyFont="1" applyFill="1" applyBorder="1" applyAlignment="1">
      <alignment wrapText="1"/>
    </xf>
    <xf numFmtId="39" fontId="7" fillId="3" borderId="8" xfId="15" applyNumberFormat="1" applyFont="1" applyFill="1" applyBorder="1" applyAlignment="1">
      <alignment wrapText="1"/>
    </xf>
    <xf numFmtId="39" fontId="5" fillId="3" borderId="8" xfId="15" applyNumberFormat="1" applyFont="1" applyFill="1" applyBorder="1" applyAlignment="1">
      <alignment wrapText="1"/>
    </xf>
    <xf numFmtId="49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39" fontId="16" fillId="6" borderId="8" xfId="15" applyNumberFormat="1" applyFont="1" applyFill="1" applyBorder="1" applyAlignment="1">
      <alignment wrapText="1"/>
    </xf>
    <xf numFmtId="14" fontId="5" fillId="0" borderId="21" xfId="0" applyNumberFormat="1" applyFont="1" applyFill="1" applyBorder="1" applyAlignment="1" quotePrefix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5" fillId="9" borderId="0" xfId="0" applyFont="1" applyFill="1" applyAlignment="1">
      <alignment/>
    </xf>
    <xf numFmtId="0" fontId="6" fillId="9" borderId="0" xfId="0" applyFont="1" applyFill="1" applyAlignment="1">
      <alignment/>
    </xf>
    <xf numFmtId="0" fontId="13" fillId="9" borderId="0" xfId="0" applyFont="1" applyFill="1" applyAlignment="1">
      <alignment/>
    </xf>
    <xf numFmtId="0" fontId="6" fillId="9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/>
    </xf>
    <xf numFmtId="49" fontId="7" fillId="3" borderId="0" xfId="0" applyNumberFormat="1" applyFont="1" applyFill="1" applyBorder="1" applyAlignment="1">
      <alignment/>
    </xf>
    <xf numFmtId="0" fontId="9" fillId="4" borderId="0" xfId="0" applyFont="1" applyFill="1" applyBorder="1" applyAlignment="1">
      <alignment horizontal="left"/>
    </xf>
    <xf numFmtId="39" fontId="9" fillId="4" borderId="8" xfId="15" applyNumberFormat="1" applyFont="1" applyFill="1" applyBorder="1" applyAlignment="1">
      <alignment/>
    </xf>
    <xf numFmtId="0" fontId="9" fillId="0" borderId="0" xfId="0" applyFont="1" applyAlignment="1">
      <alignment/>
    </xf>
    <xf numFmtId="39" fontId="7" fillId="5" borderId="8" xfId="15" applyNumberFormat="1" applyFont="1" applyFill="1" applyBorder="1" applyAlignment="1">
      <alignment/>
    </xf>
    <xf numFmtId="39" fontId="5" fillId="10" borderId="8" xfId="15" applyNumberFormat="1" applyFont="1" applyFill="1" applyBorder="1" applyAlignment="1">
      <alignment wrapText="1"/>
    </xf>
    <xf numFmtId="0" fontId="6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/>
    </xf>
    <xf numFmtId="49" fontId="5" fillId="11" borderId="0" xfId="0" applyNumberFormat="1" applyFont="1" applyFill="1" applyBorder="1" applyAlignment="1">
      <alignment/>
    </xf>
    <xf numFmtId="49" fontId="7" fillId="11" borderId="0" xfId="0" applyNumberFormat="1" applyFont="1" applyFill="1" applyBorder="1" applyAlignment="1">
      <alignment/>
    </xf>
    <xf numFmtId="39" fontId="7" fillId="10" borderId="8" xfId="15" applyNumberFormat="1" applyFont="1" applyFill="1" applyBorder="1" applyAlignment="1">
      <alignment wrapText="1"/>
    </xf>
    <xf numFmtId="0" fontId="25" fillId="0" borderId="0" xfId="0" applyFont="1" applyFill="1" applyBorder="1" applyAlignment="1">
      <alignment horizontal="left"/>
    </xf>
    <xf numFmtId="39" fontId="9" fillId="6" borderId="9" xfId="0" applyNumberFormat="1" applyFont="1" applyFill="1" applyBorder="1" applyAlignment="1">
      <alignment horizontal="right" wrapText="1"/>
    </xf>
    <xf numFmtId="39" fontId="5" fillId="0" borderId="0" xfId="15" applyNumberFormat="1" applyFont="1" applyFill="1" applyBorder="1" applyAlignment="1">
      <alignment wrapText="1"/>
    </xf>
    <xf numFmtId="39" fontId="5" fillId="0" borderId="10" xfId="15" applyNumberFormat="1" applyFont="1" applyFill="1" applyBorder="1" applyAlignment="1">
      <alignment wrapText="1"/>
    </xf>
    <xf numFmtId="39" fontId="5" fillId="10" borderId="8" xfId="15" applyNumberFormat="1" applyFont="1" applyFill="1" applyBorder="1" applyAlignment="1">
      <alignment/>
    </xf>
    <xf numFmtId="0" fontId="5" fillId="3" borderId="0" xfId="0" applyFont="1" applyFill="1" applyAlignment="1">
      <alignment/>
    </xf>
    <xf numFmtId="39" fontId="5" fillId="3" borderId="8" xfId="0" applyNumberFormat="1" applyFont="1" applyFill="1" applyBorder="1" applyAlignment="1">
      <alignment horizontal="right" wrapText="1"/>
    </xf>
    <xf numFmtId="39" fontId="12" fillId="3" borderId="8" xfId="15" applyNumberFormat="1" applyFont="1" applyFill="1" applyBorder="1" applyAlignment="1">
      <alignment/>
    </xf>
    <xf numFmtId="0" fontId="5" fillId="9" borderId="0" xfId="0" applyFont="1" applyFill="1" applyBorder="1" applyAlignment="1">
      <alignment horizontal="left"/>
    </xf>
    <xf numFmtId="0" fontId="6" fillId="12" borderId="0" xfId="0" applyFont="1" applyFill="1" applyAlignment="1">
      <alignment horizontal="center"/>
    </xf>
    <xf numFmtId="0" fontId="6" fillId="12" borderId="0" xfId="0" applyFont="1" applyFill="1" applyAlignment="1">
      <alignment/>
    </xf>
    <xf numFmtId="0" fontId="12" fillId="0" borderId="0" xfId="0" applyFont="1" applyFill="1" applyAlignment="1">
      <alignment/>
    </xf>
    <xf numFmtId="43" fontId="12" fillId="6" borderId="14" xfId="0" applyNumberFormat="1" applyFont="1" applyFill="1" applyBorder="1" applyAlignment="1">
      <alignment/>
    </xf>
    <xf numFmtId="0" fontId="9" fillId="6" borderId="14" xfId="0" applyFont="1" applyFill="1" applyBorder="1" applyAlignment="1">
      <alignment/>
    </xf>
    <xf numFmtId="43" fontId="9" fillId="6" borderId="14" xfId="0" applyNumberFormat="1" applyFont="1" applyFill="1" applyBorder="1" applyAlignment="1">
      <alignment/>
    </xf>
    <xf numFmtId="43" fontId="12" fillId="12" borderId="14" xfId="0" applyNumberFormat="1" applyFont="1" applyFill="1" applyBorder="1" applyAlignment="1">
      <alignment/>
    </xf>
    <xf numFmtId="0" fontId="12" fillId="6" borderId="22" xfId="0" applyFont="1" applyFill="1" applyBorder="1" applyAlignment="1">
      <alignment/>
    </xf>
    <xf numFmtId="0" fontId="9" fillId="6" borderId="0" xfId="0" applyFont="1" applyFill="1" applyBorder="1" applyAlignment="1">
      <alignment horizontal="center"/>
    </xf>
    <xf numFmtId="0" fontId="12" fillId="6" borderId="18" xfId="0" applyFont="1" applyFill="1" applyBorder="1" applyAlignment="1">
      <alignment/>
    </xf>
    <xf numFmtId="0" fontId="12" fillId="6" borderId="23" xfId="0" applyFont="1" applyFill="1" applyBorder="1" applyAlignment="1">
      <alignment/>
    </xf>
    <xf numFmtId="43" fontId="12" fillId="6" borderId="24" xfId="0" applyNumberFormat="1" applyFont="1" applyFill="1" applyBorder="1" applyAlignment="1">
      <alignment/>
    </xf>
    <xf numFmtId="0" fontId="12" fillId="6" borderId="24" xfId="0" applyFont="1" applyFill="1" applyBorder="1" applyAlignment="1">
      <alignment/>
    </xf>
    <xf numFmtId="39" fontId="11" fillId="6" borderId="0" xfId="0" applyNumberFormat="1" applyFont="1" applyFill="1" applyBorder="1" applyAlignment="1">
      <alignment/>
    </xf>
    <xf numFmtId="39" fontId="9" fillId="6" borderId="0" xfId="0" applyNumberFormat="1" applyFont="1" applyFill="1" applyBorder="1" applyAlignment="1">
      <alignment/>
    </xf>
    <xf numFmtId="0" fontId="12" fillId="6" borderId="0" xfId="0" applyFont="1" applyFill="1" applyBorder="1" applyAlignment="1">
      <alignment/>
    </xf>
    <xf numFmtId="43" fontId="9" fillId="6" borderId="24" xfId="0" applyNumberFormat="1" applyFont="1" applyFill="1" applyBorder="1" applyAlignment="1">
      <alignment/>
    </xf>
    <xf numFmtId="0" fontId="9" fillId="6" borderId="24" xfId="0" applyFont="1" applyFill="1" applyBorder="1" applyAlignment="1">
      <alignment/>
    </xf>
    <xf numFmtId="43" fontId="12" fillId="12" borderId="24" xfId="0" applyNumberFormat="1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43" fontId="6" fillId="0" borderId="8" xfId="0" applyNumberFormat="1" applyFont="1" applyBorder="1" applyAlignment="1">
      <alignment/>
    </xf>
    <xf numFmtId="43" fontId="5" fillId="0" borderId="8" xfId="0" applyNumberFormat="1" applyFont="1" applyBorder="1" applyAlignment="1">
      <alignment/>
    </xf>
    <xf numFmtId="43" fontId="6" fillId="0" borderId="25" xfId="0" applyNumberFormat="1" applyFont="1" applyBorder="1" applyAlignment="1">
      <alignment/>
    </xf>
    <xf numFmtId="0" fontId="5" fillId="0" borderId="8" xfId="0" applyFont="1" applyBorder="1" applyAlignment="1">
      <alignment/>
    </xf>
    <xf numFmtId="39" fontId="11" fillId="0" borderId="8" xfId="0" applyNumberFormat="1" applyFont="1" applyBorder="1" applyAlignment="1">
      <alignment/>
    </xf>
    <xf numFmtId="173" fontId="9" fillId="0" borderId="8" xfId="0" applyNumberFormat="1" applyFont="1" applyBorder="1" applyAlignment="1">
      <alignment/>
    </xf>
    <xf numFmtId="0" fontId="5" fillId="9" borderId="8" xfId="0" applyFont="1" applyFill="1" applyBorder="1" applyAlignment="1">
      <alignment/>
    </xf>
    <xf numFmtId="39" fontId="5" fillId="9" borderId="8" xfId="0" applyNumberFormat="1" applyFont="1" applyFill="1" applyBorder="1" applyAlignment="1">
      <alignment/>
    </xf>
    <xf numFmtId="43" fontId="5" fillId="9" borderId="8" xfId="0" applyNumberFormat="1" applyFont="1" applyFill="1" applyBorder="1" applyAlignment="1">
      <alignment/>
    </xf>
    <xf numFmtId="39" fontId="6" fillId="0" borderId="8" xfId="0" applyNumberFormat="1" applyFont="1" applyBorder="1" applyAlignment="1">
      <alignment/>
    </xf>
    <xf numFmtId="39" fontId="9" fillId="0" borderId="8" xfId="0" applyNumberFormat="1" applyFont="1" applyBorder="1" applyAlignment="1">
      <alignment/>
    </xf>
    <xf numFmtId="0" fontId="5" fillId="4" borderId="8" xfId="0" applyFont="1" applyFill="1" applyBorder="1" applyAlignment="1">
      <alignment/>
    </xf>
    <xf numFmtId="39" fontId="5" fillId="0" borderId="11" xfId="0" applyNumberFormat="1" applyFont="1" applyBorder="1" applyAlignment="1">
      <alignment/>
    </xf>
    <xf numFmtId="39" fontId="5" fillId="0" borderId="8" xfId="0" applyNumberFormat="1" applyFont="1" applyBorder="1" applyAlignment="1">
      <alignment/>
    </xf>
    <xf numFmtId="39" fontId="6" fillId="0" borderId="26" xfId="0" applyNumberFormat="1" applyFont="1" applyBorder="1" applyAlignment="1">
      <alignment/>
    </xf>
    <xf numFmtId="39" fontId="6" fillId="9" borderId="8" xfId="0" applyNumberFormat="1" applyFont="1" applyFill="1" applyBorder="1" applyAlignment="1">
      <alignment/>
    </xf>
    <xf numFmtId="39" fontId="5" fillId="12" borderId="8" xfId="0" applyNumberFormat="1" applyFont="1" applyFill="1" applyBorder="1" applyAlignment="1">
      <alignment/>
    </xf>
    <xf numFmtId="39" fontId="5" fillId="0" borderId="8" xfId="0" applyNumberFormat="1" applyFont="1" applyFill="1" applyBorder="1" applyAlignment="1">
      <alignment/>
    </xf>
    <xf numFmtId="39" fontId="12" fillId="0" borderId="8" xfId="0" applyNumberFormat="1" applyFont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43" fontId="6" fillId="0" borderId="8" xfId="0" applyNumberFormat="1" applyFont="1" applyFill="1" applyBorder="1" applyAlignment="1">
      <alignment/>
    </xf>
    <xf numFmtId="43" fontId="5" fillId="0" borderId="8" xfId="0" applyNumberFormat="1" applyFont="1" applyFill="1" applyBorder="1" applyAlignment="1">
      <alignment/>
    </xf>
    <xf numFmtId="43" fontId="6" fillId="0" borderId="25" xfId="0" applyNumberFormat="1" applyFont="1" applyFill="1" applyBorder="1" applyAlignment="1">
      <alignment/>
    </xf>
    <xf numFmtId="39" fontId="11" fillId="0" borderId="8" xfId="0" applyNumberFormat="1" applyFont="1" applyFill="1" applyBorder="1" applyAlignment="1">
      <alignment/>
    </xf>
    <xf numFmtId="173" fontId="9" fillId="0" borderId="8" xfId="0" applyNumberFormat="1" applyFont="1" applyFill="1" applyBorder="1" applyAlignment="1">
      <alignment/>
    </xf>
    <xf numFmtId="39" fontId="6" fillId="0" borderId="8" xfId="0" applyNumberFormat="1" applyFont="1" applyFill="1" applyBorder="1" applyAlignment="1">
      <alignment/>
    </xf>
    <xf numFmtId="39" fontId="9" fillId="0" borderId="8" xfId="0" applyNumberFormat="1" applyFont="1" applyFill="1" applyBorder="1" applyAlignment="1">
      <alignment/>
    </xf>
    <xf numFmtId="39" fontId="5" fillId="0" borderId="11" xfId="0" applyNumberFormat="1" applyFont="1" applyFill="1" applyBorder="1" applyAlignment="1">
      <alignment/>
    </xf>
    <xf numFmtId="39" fontId="6" fillId="0" borderId="26" xfId="0" applyNumberFormat="1" applyFont="1" applyFill="1" applyBorder="1" applyAlignment="1">
      <alignment/>
    </xf>
    <xf numFmtId="39" fontId="6" fillId="12" borderId="8" xfId="0" applyNumberFormat="1" applyFont="1" applyFill="1" applyBorder="1" applyAlignment="1">
      <alignment/>
    </xf>
    <xf numFmtId="39" fontId="12" fillId="0" borderId="8" xfId="0" applyNumberFormat="1" applyFont="1" applyFill="1" applyBorder="1" applyAlignment="1">
      <alignment/>
    </xf>
    <xf numFmtId="43" fontId="12" fillId="6" borderId="27" xfId="0" applyNumberFormat="1" applyFont="1" applyFill="1" applyBorder="1" applyAlignment="1">
      <alignment/>
    </xf>
    <xf numFmtId="43" fontId="12" fillId="6" borderId="28" xfId="0" applyNumberFormat="1" applyFont="1" applyFill="1" applyBorder="1" applyAlignment="1">
      <alignment/>
    </xf>
    <xf numFmtId="39" fontId="5" fillId="0" borderId="12" xfId="0" applyNumberFormat="1" applyFont="1" applyFill="1" applyBorder="1" applyAlignment="1">
      <alignment/>
    </xf>
    <xf numFmtId="39" fontId="16" fillId="0" borderId="12" xfId="0" applyNumberFormat="1" applyFont="1" applyBorder="1" applyAlignment="1">
      <alignment/>
    </xf>
    <xf numFmtId="43" fontId="12" fillId="6" borderId="29" xfId="0" applyNumberFormat="1" applyFont="1" applyFill="1" applyBorder="1" applyAlignment="1">
      <alignment/>
    </xf>
    <xf numFmtId="14" fontId="6" fillId="0" borderId="12" xfId="0" applyNumberFormat="1" applyFont="1" applyFill="1" applyBorder="1" applyAlignment="1">
      <alignment horizontal="center"/>
    </xf>
    <xf numFmtId="39" fontId="6" fillId="0" borderId="12" xfId="0" applyNumberFormat="1" applyFont="1" applyBorder="1" applyAlignment="1">
      <alignment/>
    </xf>
    <xf numFmtId="39" fontId="6" fillId="0" borderId="12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omma_FWS SBR- FY07 DEC " xfId="17"/>
    <cellStyle name="Currency" xfId="18"/>
    <cellStyle name="Currency [0]" xfId="19"/>
    <cellStyle name="Followed Hyperlink" xfId="20"/>
    <cellStyle name="Hyperlink" xfId="21"/>
    <cellStyle name="Normal_FWS SBR- FY07 DEC 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"/>
  <sheetViews>
    <sheetView workbookViewId="0" topLeftCell="A1">
      <selection activeCell="C7" sqref="C7"/>
    </sheetView>
  </sheetViews>
  <sheetFormatPr defaultColWidth="9.140625" defaultRowHeight="12.75"/>
  <cols>
    <col min="1" max="1" width="9.140625" style="4" customWidth="1"/>
    <col min="2" max="2" width="13.140625" style="4" bestFit="1" customWidth="1"/>
    <col min="3" max="3" width="15.421875" style="4" bestFit="1" customWidth="1"/>
    <col min="4" max="16384" width="9.140625" style="4" customWidth="1"/>
  </cols>
  <sheetData>
    <row r="1" ht="18.75" thickBot="1"/>
    <row r="2" spans="2:5" ht="18">
      <c r="B2" s="1" t="s">
        <v>37</v>
      </c>
      <c r="C2" s="2">
        <v>38321</v>
      </c>
      <c r="D2" s="3" t="s">
        <v>19</v>
      </c>
      <c r="E2" s="4" t="s">
        <v>27</v>
      </c>
    </row>
    <row r="3" spans="2:5" ht="18.75" thickBot="1">
      <c r="B3" s="5" t="s">
        <v>34</v>
      </c>
      <c r="C3" s="6">
        <v>38656</v>
      </c>
      <c r="D3" s="7" t="s">
        <v>19</v>
      </c>
      <c r="E3" s="4" t="s">
        <v>26</v>
      </c>
    </row>
    <row r="4" ht="18.75" thickBot="1"/>
    <row r="5" spans="2:5" ht="18">
      <c r="B5" s="8" t="s">
        <v>38</v>
      </c>
      <c r="C5" s="9">
        <v>39051</v>
      </c>
      <c r="D5" s="10" t="s">
        <v>19</v>
      </c>
      <c r="E5" s="4" t="s">
        <v>28</v>
      </c>
    </row>
    <row r="6" spans="2:5" ht="18.75" thickBot="1">
      <c r="B6" s="11" t="s">
        <v>150</v>
      </c>
      <c r="C6" s="12">
        <v>39113</v>
      </c>
      <c r="D6" s="13" t="s">
        <v>19</v>
      </c>
      <c r="E6" s="4" t="s">
        <v>29</v>
      </c>
    </row>
    <row r="8" ht="18">
      <c r="B8" s="4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2"/>
  <sheetViews>
    <sheetView tabSelected="1" zoomScale="75" zoomScaleNormal="75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7" sqref="G7"/>
    </sheetView>
  </sheetViews>
  <sheetFormatPr defaultColWidth="9.140625" defaultRowHeight="12.75"/>
  <cols>
    <col min="1" max="1" width="4.00390625" style="127" customWidth="1"/>
    <col min="2" max="2" width="12.140625" style="19" bestFit="1" customWidth="1"/>
    <col min="3" max="3" width="2.28125" style="19" customWidth="1"/>
    <col min="4" max="4" width="9.140625" style="19" customWidth="1"/>
    <col min="5" max="5" width="40.57421875" style="19" customWidth="1"/>
    <col min="6" max="6" width="19.00390625" style="19" bestFit="1" customWidth="1"/>
    <col min="7" max="7" width="17.8515625" style="122" bestFit="1" customWidth="1"/>
    <col min="8" max="8" width="9.8515625" style="122" customWidth="1"/>
    <col min="9" max="9" width="18.28125" style="19" bestFit="1" customWidth="1"/>
    <col min="10" max="10" width="18.421875" style="19" customWidth="1"/>
    <col min="11" max="11" width="17.140625" style="131" customWidth="1"/>
    <col min="12" max="12" width="13.140625" style="131" bestFit="1" customWidth="1"/>
    <col min="13" max="13" width="14.00390625" style="131" bestFit="1" customWidth="1"/>
    <col min="14" max="14" width="15.140625" style="131" bestFit="1" customWidth="1"/>
    <col min="15" max="16" width="17.8515625" style="131" bestFit="1" customWidth="1"/>
    <col min="17" max="16384" width="9.140625" style="248" customWidth="1"/>
  </cols>
  <sheetData>
    <row r="1" spans="11:16" ht="13.5" thickBot="1">
      <c r="K1" s="248"/>
      <c r="L1" s="248"/>
      <c r="M1" s="248"/>
      <c r="N1" s="248"/>
      <c r="O1" s="248"/>
      <c r="P1" s="248"/>
    </row>
    <row r="2" spans="6:16" ht="12.75">
      <c r="F2" s="335" t="s">
        <v>172</v>
      </c>
      <c r="G2" s="323"/>
      <c r="H2" s="123"/>
      <c r="I2" s="358" t="s">
        <v>172</v>
      </c>
      <c r="J2" s="335" t="s">
        <v>172</v>
      </c>
      <c r="K2" s="358" t="s">
        <v>172</v>
      </c>
      <c r="L2" s="358" t="s">
        <v>172</v>
      </c>
      <c r="M2" s="358" t="s">
        <v>172</v>
      </c>
      <c r="N2" s="358" t="s">
        <v>172</v>
      </c>
      <c r="O2" s="358" t="s">
        <v>172</v>
      </c>
      <c r="P2" s="358" t="s">
        <v>172</v>
      </c>
    </row>
    <row r="3" spans="6:16" ht="12.75">
      <c r="F3" s="336" t="s">
        <v>173</v>
      </c>
      <c r="G3" s="324" t="s">
        <v>182</v>
      </c>
      <c r="H3" s="124" t="s">
        <v>181</v>
      </c>
      <c r="I3" s="359" t="s">
        <v>174</v>
      </c>
      <c r="J3" s="336" t="s">
        <v>175</v>
      </c>
      <c r="K3" s="359" t="s">
        <v>176</v>
      </c>
      <c r="L3" s="359" t="s">
        <v>177</v>
      </c>
      <c r="M3" s="359" t="s">
        <v>178</v>
      </c>
      <c r="N3" s="359" t="s">
        <v>179</v>
      </c>
      <c r="O3" s="359" t="s">
        <v>180</v>
      </c>
      <c r="P3" s="359" t="s">
        <v>374</v>
      </c>
    </row>
    <row r="4" spans="6:16" ht="12.75">
      <c r="F4" s="337">
        <f>DEFAULTS!$C$6</f>
        <v>39113</v>
      </c>
      <c r="G4" s="325"/>
      <c r="H4" s="125"/>
      <c r="I4" s="378">
        <f>DEFAULTS!$C$6</f>
        <v>39113</v>
      </c>
      <c r="J4" s="337">
        <f>DEFAULTS!$C$6</f>
        <v>39113</v>
      </c>
      <c r="K4" s="360">
        <f>DEFAULTS!$C$6</f>
        <v>39113</v>
      </c>
      <c r="L4" s="360">
        <f>DEFAULTS!$C$6</f>
        <v>39113</v>
      </c>
      <c r="M4" s="360">
        <f>DEFAULTS!$C$6</f>
        <v>39113</v>
      </c>
      <c r="N4" s="360">
        <f>DEFAULTS!$C$6</f>
        <v>39113</v>
      </c>
      <c r="O4" s="360">
        <f>DEFAULTS!$C$6</f>
        <v>39113</v>
      </c>
      <c r="P4" s="360">
        <f>DEFAULTS!$C$6</f>
        <v>39113</v>
      </c>
    </row>
    <row r="5" spans="6:16" ht="12.75">
      <c r="F5" s="338"/>
      <c r="G5" s="326"/>
      <c r="H5" s="123"/>
      <c r="I5" s="361"/>
      <c r="J5" s="342"/>
      <c r="K5" s="361"/>
      <c r="L5" s="361"/>
      <c r="M5" s="361"/>
      <c r="N5" s="361"/>
      <c r="O5" s="361"/>
      <c r="P5" s="361"/>
    </row>
    <row r="6" spans="1:16" ht="12.75">
      <c r="A6" s="127">
        <v>1</v>
      </c>
      <c r="B6" s="19" t="s">
        <v>163</v>
      </c>
      <c r="C6" s="81" t="s">
        <v>53</v>
      </c>
      <c r="F6" s="339">
        <f>'detail FY07v01'!G30</f>
        <v>764957409.5392001</v>
      </c>
      <c r="G6" s="327">
        <f>SUM(I6:O6)</f>
        <v>764957409.5392001</v>
      </c>
      <c r="H6" s="319">
        <f>+F6-G6</f>
        <v>0</v>
      </c>
      <c r="I6" s="362">
        <f>'detail FY07v01'!J30</f>
        <v>112598779.34919997</v>
      </c>
      <c r="J6" s="339">
        <f>'detail FY07v01'!K30</f>
        <v>167683984.3</v>
      </c>
      <c r="K6" s="362">
        <f>'detail FY07v01'!L30</f>
        <v>475220668.48000014</v>
      </c>
      <c r="L6" s="362">
        <f>'detail FY07v01'!M30</f>
        <v>0</v>
      </c>
      <c r="M6" s="362">
        <f>'detail FY07v01'!N30</f>
        <v>-5.820766091346741E-11</v>
      </c>
      <c r="N6" s="362">
        <f>'detail FY07v01'!O30</f>
        <v>-409922</v>
      </c>
      <c r="O6" s="362">
        <f>'detail FY07v01'!P30</f>
        <v>9863899.41</v>
      </c>
      <c r="P6" s="362">
        <f>'detail FY07v01'!Q30</f>
        <v>0</v>
      </c>
    </row>
    <row r="7" spans="6:16" ht="12.75">
      <c r="F7" s="340"/>
      <c r="G7" s="327"/>
      <c r="H7" s="319"/>
      <c r="I7" s="363"/>
      <c r="J7" s="340"/>
      <c r="K7" s="363"/>
      <c r="L7" s="363"/>
      <c r="M7" s="363"/>
      <c r="N7" s="363"/>
      <c r="O7" s="363"/>
      <c r="P7" s="363"/>
    </row>
    <row r="8" spans="3:16" ht="12.75">
      <c r="C8" s="120" t="s">
        <v>155</v>
      </c>
      <c r="F8" s="340"/>
      <c r="G8" s="327"/>
      <c r="H8" s="319"/>
      <c r="I8" s="363"/>
      <c r="J8" s="340"/>
      <c r="K8" s="363"/>
      <c r="L8" s="363"/>
      <c r="M8" s="363"/>
      <c r="N8" s="363"/>
      <c r="O8" s="363"/>
      <c r="P8" s="363"/>
    </row>
    <row r="9" spans="1:16" ht="12.75">
      <c r="A9" s="127">
        <v>2</v>
      </c>
      <c r="B9" s="19" t="s">
        <v>164</v>
      </c>
      <c r="D9" s="19" t="s">
        <v>156</v>
      </c>
      <c r="F9" s="340">
        <f>'detail FY07v01'!G34</f>
        <v>689969553.2001004</v>
      </c>
      <c r="G9" s="327">
        <f aca="true" t="shared" si="0" ref="G9:G15">SUM(I9:O9)</f>
        <v>689969553.2001005</v>
      </c>
      <c r="H9" s="319">
        <f aca="true" t="shared" si="1" ref="H9:H15">+F9-G9</f>
        <v>0</v>
      </c>
      <c r="I9" s="363">
        <f>'detail FY07v01'!J34</f>
        <v>151693208.13999978</v>
      </c>
      <c r="J9" s="340">
        <f>'detail FY07v01'!K34</f>
        <v>314990934.54000026</v>
      </c>
      <c r="K9" s="363">
        <f>'detail FY07v01'!L34</f>
        <v>211642059.48000047</v>
      </c>
      <c r="L9" s="363">
        <f>'detail FY07v01'!M34</f>
        <v>0</v>
      </c>
      <c r="M9" s="363">
        <f>'detail FY07v01'!N34</f>
        <v>0</v>
      </c>
      <c r="N9" s="363">
        <f>'detail FY07v01'!O34</f>
        <v>0</v>
      </c>
      <c r="O9" s="363">
        <f>'detail FY07v01'!P34</f>
        <v>11643351.040100023</v>
      </c>
      <c r="P9" s="363">
        <f>'detail FY07v01'!Q34</f>
        <v>0</v>
      </c>
    </row>
    <row r="10" spans="1:16" ht="12.75">
      <c r="A10" s="127">
        <v>3</v>
      </c>
      <c r="B10" s="19" t="s">
        <v>165</v>
      </c>
      <c r="D10" s="19" t="s">
        <v>157</v>
      </c>
      <c r="F10" s="340">
        <f>'detail FY07v01'!G39</f>
        <v>64973823.37000002</v>
      </c>
      <c r="G10" s="327">
        <f t="shared" si="0"/>
        <v>64973823.37000002</v>
      </c>
      <c r="H10" s="319">
        <f t="shared" si="1"/>
        <v>0</v>
      </c>
      <c r="I10" s="363">
        <f>'detail FY07v01'!J39</f>
        <v>29555000.000000004</v>
      </c>
      <c r="J10" s="340">
        <f>'detail FY07v01'!K39</f>
        <v>21888750.000000007</v>
      </c>
      <c r="K10" s="363">
        <f>'detail FY07v01'!L39</f>
        <v>13530073.370000005</v>
      </c>
      <c r="L10" s="363">
        <f>'detail FY07v01'!M39</f>
        <v>0</v>
      </c>
      <c r="M10" s="363">
        <f>'detail FY07v01'!N39</f>
        <v>0</v>
      </c>
      <c r="N10" s="363">
        <f>'detail FY07v01'!O39</f>
        <v>0</v>
      </c>
      <c r="O10" s="363">
        <f>'detail FY07v01'!P39</f>
        <v>0</v>
      </c>
      <c r="P10" s="363">
        <f>'detail FY07v01'!Q39</f>
        <v>0</v>
      </c>
    </row>
    <row r="11" spans="1:16" ht="12.75">
      <c r="A11" s="127">
        <v>4</v>
      </c>
      <c r="B11" s="19" t="s">
        <v>168</v>
      </c>
      <c r="D11" s="19" t="s">
        <v>158</v>
      </c>
      <c r="F11" s="340">
        <f>'detail FY07v01'!G42</f>
        <v>0</v>
      </c>
      <c r="G11" s="327">
        <f t="shared" si="0"/>
        <v>0</v>
      </c>
      <c r="H11" s="319">
        <f t="shared" si="1"/>
        <v>0</v>
      </c>
      <c r="I11" s="363">
        <f>'detail FY07v01'!J42</f>
        <v>0</v>
      </c>
      <c r="J11" s="340">
        <f>'detail FY07v01'!K42</f>
        <v>0</v>
      </c>
      <c r="K11" s="363">
        <f>'detail FY07v01'!L42</f>
        <v>0</v>
      </c>
      <c r="L11" s="363">
        <f>'detail FY07v01'!M42</f>
        <v>0</v>
      </c>
      <c r="M11" s="363">
        <f>'detail FY07v01'!N42</f>
        <v>0</v>
      </c>
      <c r="N11" s="363">
        <f>'detail FY07v01'!O42</f>
        <v>0</v>
      </c>
      <c r="O11" s="363">
        <f>'detail FY07v01'!P42</f>
        <v>0</v>
      </c>
      <c r="P11" s="363">
        <f>'detail FY07v01'!Q42</f>
        <v>0</v>
      </c>
    </row>
    <row r="12" spans="1:16" ht="12.75">
      <c r="A12" s="127">
        <v>5</v>
      </c>
      <c r="B12" s="19" t="s">
        <v>169</v>
      </c>
      <c r="D12" s="19" t="s">
        <v>159</v>
      </c>
      <c r="F12" s="340">
        <f>'detail FY07v01'!G58</f>
        <v>284617714.0869999</v>
      </c>
      <c r="G12" s="327">
        <f t="shared" si="0"/>
        <v>284617714.0869998</v>
      </c>
      <c r="H12" s="319">
        <f t="shared" si="1"/>
        <v>0</v>
      </c>
      <c r="I12" s="363">
        <f>'detail FY07v01'!J58</f>
        <v>0</v>
      </c>
      <c r="J12" s="340">
        <f>'detail FY07v01'!K58</f>
        <v>0</v>
      </c>
      <c r="K12" s="363">
        <f>'detail FY07v01'!L58</f>
        <v>20628317.98999998</v>
      </c>
      <c r="L12" s="363">
        <f>'detail FY07v01'!M58</f>
        <v>0</v>
      </c>
      <c r="M12" s="363">
        <f>'detail FY07v01'!N58</f>
        <v>0</v>
      </c>
      <c r="N12" s="363">
        <f>'detail FY07v01'!O58</f>
        <v>0</v>
      </c>
      <c r="O12" s="363">
        <f>'detail FY07v01'!P58</f>
        <v>263989396.09699982</v>
      </c>
      <c r="P12" s="363">
        <f>'detail FY07v01'!Q58</f>
        <v>0</v>
      </c>
    </row>
    <row r="13" spans="1:16" ht="12.75">
      <c r="A13" s="127">
        <v>6</v>
      </c>
      <c r="B13" s="19" t="s">
        <v>170</v>
      </c>
      <c r="D13" s="19" t="s">
        <v>160</v>
      </c>
      <c r="F13" s="340">
        <f>'detail FY07v01'!G63</f>
        <v>0</v>
      </c>
      <c r="G13" s="327">
        <f t="shared" si="0"/>
        <v>0</v>
      </c>
      <c r="H13" s="319">
        <f t="shared" si="1"/>
        <v>0</v>
      </c>
      <c r="I13" s="363">
        <f>'detail FY07v01'!J63</f>
        <v>0</v>
      </c>
      <c r="J13" s="340">
        <f>'detail FY07v01'!K63</f>
        <v>0</v>
      </c>
      <c r="K13" s="363">
        <f>'detail FY07v01'!L63</f>
        <v>0</v>
      </c>
      <c r="L13" s="363">
        <f>'detail FY07v01'!M63</f>
        <v>0</v>
      </c>
      <c r="M13" s="363">
        <f>'detail FY07v01'!N63</f>
        <v>0</v>
      </c>
      <c r="N13" s="363">
        <f>'detail FY07v01'!O63</f>
        <v>0</v>
      </c>
      <c r="O13" s="363">
        <f>'detail FY07v01'!P63</f>
        <v>0</v>
      </c>
      <c r="P13" s="363">
        <f>'detail FY07v01'!Q63</f>
        <v>0</v>
      </c>
    </row>
    <row r="14" spans="1:16" ht="12.75">
      <c r="A14" s="127">
        <v>7</v>
      </c>
      <c r="B14" s="19" t="s">
        <v>166</v>
      </c>
      <c r="D14" s="19" t="s">
        <v>161</v>
      </c>
      <c r="F14" s="340">
        <f>'detail FY07v01'!G68</f>
        <v>0</v>
      </c>
      <c r="G14" s="327">
        <f t="shared" si="0"/>
        <v>0</v>
      </c>
      <c r="H14" s="319">
        <f t="shared" si="1"/>
        <v>0</v>
      </c>
      <c r="I14" s="363">
        <f>'detail FY07v01'!J68</f>
        <v>0</v>
      </c>
      <c r="J14" s="340">
        <f>'detail FY07v01'!K68</f>
        <v>0</v>
      </c>
      <c r="K14" s="363">
        <f>'detail FY07v01'!L68</f>
        <v>0</v>
      </c>
      <c r="L14" s="363">
        <f>'detail FY07v01'!M68</f>
        <v>0</v>
      </c>
      <c r="M14" s="363">
        <f>'detail FY07v01'!N68</f>
        <v>0</v>
      </c>
      <c r="N14" s="363">
        <f>'detail FY07v01'!O68</f>
        <v>0</v>
      </c>
      <c r="O14" s="363">
        <f>'detail FY07v01'!P68</f>
        <v>0</v>
      </c>
      <c r="P14" s="363">
        <f>'detail FY07v01'!Q68</f>
        <v>0</v>
      </c>
    </row>
    <row r="15" spans="1:23" ht="12.75">
      <c r="A15" s="127">
        <v>8</v>
      </c>
      <c r="B15" s="19" t="s">
        <v>171</v>
      </c>
      <c r="D15" s="19" t="s">
        <v>162</v>
      </c>
      <c r="F15" s="340">
        <f>'detail FY07v01'!G71</f>
        <v>-561214.63</v>
      </c>
      <c r="G15" s="327">
        <f t="shared" si="0"/>
        <v>-561214.63</v>
      </c>
      <c r="H15" s="319">
        <f t="shared" si="1"/>
        <v>0</v>
      </c>
      <c r="I15" s="363">
        <f>'detail FY07v01'!J71</f>
        <v>-561214.63</v>
      </c>
      <c r="J15" s="363"/>
      <c r="K15" s="363"/>
      <c r="L15" s="363"/>
      <c r="M15" s="363"/>
      <c r="N15" s="363"/>
      <c r="O15" s="363"/>
      <c r="P15" s="363"/>
      <c r="Q15" s="41"/>
      <c r="R15" s="41"/>
      <c r="S15" s="41"/>
      <c r="T15" s="41"/>
      <c r="U15" s="41"/>
      <c r="V15" s="41"/>
      <c r="W15" s="41"/>
    </row>
    <row r="16" spans="6:23" ht="12.75">
      <c r="F16" s="340"/>
      <c r="G16" s="327"/>
      <c r="H16" s="319"/>
      <c r="I16" s="363"/>
      <c r="J16" s="340"/>
      <c r="K16" s="363"/>
      <c r="L16" s="363"/>
      <c r="M16" s="363"/>
      <c r="N16" s="363"/>
      <c r="O16" s="363"/>
      <c r="P16" s="363"/>
      <c r="Q16" s="41"/>
      <c r="R16" s="41"/>
      <c r="S16" s="41"/>
      <c r="T16" s="41"/>
      <c r="U16" s="41"/>
      <c r="V16" s="41"/>
      <c r="W16" s="41"/>
    </row>
    <row r="17" spans="3:16" ht="12.75">
      <c r="C17" s="120" t="s">
        <v>183</v>
      </c>
      <c r="F17" s="340"/>
      <c r="G17" s="327"/>
      <c r="H17" s="319"/>
      <c r="I17" s="363"/>
      <c r="J17" s="340"/>
      <c r="K17" s="363"/>
      <c r="L17" s="363"/>
      <c r="M17" s="363"/>
      <c r="N17" s="363"/>
      <c r="O17" s="363"/>
      <c r="P17" s="363"/>
    </row>
    <row r="18" spans="1:16" ht="12.75">
      <c r="A18" s="127">
        <v>9</v>
      </c>
      <c r="B18" s="19" t="s">
        <v>187</v>
      </c>
      <c r="D18" s="19" t="s">
        <v>23</v>
      </c>
      <c r="F18" s="340">
        <f>'detail FY07v01'!G75</f>
        <v>0</v>
      </c>
      <c r="G18" s="327">
        <f>SUM(I18:O18)</f>
        <v>0</v>
      </c>
      <c r="H18" s="319">
        <f>+F18-G18</f>
        <v>0</v>
      </c>
      <c r="I18" s="363">
        <f>'detail FY07v01'!J75</f>
        <v>0</v>
      </c>
      <c r="J18" s="340">
        <f>'detail FY07v01'!K75</f>
        <v>0</v>
      </c>
      <c r="K18" s="363">
        <f>'detail FY07v01'!L75</f>
        <v>0</v>
      </c>
      <c r="L18" s="363">
        <f>'detail FY07v01'!M75</f>
        <v>0</v>
      </c>
      <c r="M18" s="363">
        <f>'detail FY07v01'!N75</f>
        <v>0</v>
      </c>
      <c r="N18" s="363">
        <f>'detail FY07v01'!O75</f>
        <v>0</v>
      </c>
      <c r="O18" s="363">
        <f>'detail FY07v01'!P75</f>
        <v>0</v>
      </c>
      <c r="P18" s="363">
        <f>'detail FY07v01'!Q75</f>
        <v>0</v>
      </c>
    </row>
    <row r="19" spans="1:16" ht="12.75">
      <c r="A19" s="127">
        <v>10</v>
      </c>
      <c r="B19" s="19" t="s">
        <v>188</v>
      </c>
      <c r="D19" s="19" t="s">
        <v>184</v>
      </c>
      <c r="F19" s="340">
        <f>'detail FY07v01'!G78</f>
        <v>-1049611.7</v>
      </c>
      <c r="G19" s="327">
        <f>SUM(I19:O19)</f>
        <v>-1049611.6999999993</v>
      </c>
      <c r="H19" s="319">
        <f>+F19-G19</f>
        <v>0</v>
      </c>
      <c r="I19" s="363">
        <f>'detail FY07v01'!J78</f>
        <v>1000000</v>
      </c>
      <c r="J19" s="340">
        <f>'detail FY07v01'!K78</f>
        <v>12129005.96</v>
      </c>
      <c r="K19" s="363">
        <f>'detail FY07v01'!L78</f>
        <v>-14550230.07</v>
      </c>
      <c r="L19" s="363">
        <f>'detail FY07v01'!M78</f>
        <v>0</v>
      </c>
      <c r="M19" s="363">
        <f>'detail FY07v01'!N78</f>
        <v>299655.83</v>
      </c>
      <c r="N19" s="363">
        <f>'detail FY07v01'!O78</f>
        <v>0</v>
      </c>
      <c r="O19" s="363">
        <f>'detail FY07v01'!P78</f>
        <v>71956.58</v>
      </c>
      <c r="P19" s="363">
        <f>'detail FY07v01'!Q78</f>
        <v>0</v>
      </c>
    </row>
    <row r="20" spans="1:16" ht="12.75">
      <c r="A20" s="127">
        <v>11</v>
      </c>
      <c r="B20" s="19" t="s">
        <v>189</v>
      </c>
      <c r="D20" s="19" t="s">
        <v>185</v>
      </c>
      <c r="F20" s="340">
        <f>'detail FY07v01'!G81</f>
        <v>-49414213.87</v>
      </c>
      <c r="G20" s="327">
        <f>SUM(I20:O20)</f>
        <v>-49414213.87</v>
      </c>
      <c r="H20" s="319">
        <f>+F20-G20</f>
        <v>0</v>
      </c>
      <c r="I20" s="363">
        <f>'detail FY07v01'!J81</f>
        <v>-503194.93</v>
      </c>
      <c r="J20" s="340">
        <f>'detail FY07v01'!K81</f>
        <v>-1780247.98</v>
      </c>
      <c r="K20" s="363">
        <f>'detail FY07v01'!L81</f>
        <v>-43618665.98</v>
      </c>
      <c r="L20" s="363">
        <f>'detail FY07v01'!M81</f>
        <v>0</v>
      </c>
      <c r="M20" s="363">
        <f>'detail FY07v01'!N81</f>
        <v>0</v>
      </c>
      <c r="N20" s="363">
        <f>'detail FY07v01'!O81</f>
        <v>0</v>
      </c>
      <c r="O20" s="363">
        <f>'detail FY07v01'!P81</f>
        <v>-3512104.98</v>
      </c>
      <c r="P20" s="363">
        <f>'detail FY07v01'!Q81</f>
        <v>0</v>
      </c>
    </row>
    <row r="21" spans="1:16" ht="12.75">
      <c r="A21" s="127">
        <v>12</v>
      </c>
      <c r="B21" s="19" t="s">
        <v>190</v>
      </c>
      <c r="D21" s="19" t="s">
        <v>186</v>
      </c>
      <c r="F21" s="340">
        <f>'detail FY07v01'!G83</f>
        <v>0</v>
      </c>
      <c r="G21" s="327">
        <f>SUM(I21:O21)</f>
        <v>0</v>
      </c>
      <c r="H21" s="319">
        <f>+F21-G21</f>
        <v>0</v>
      </c>
      <c r="I21" s="363">
        <f>'detail FY07v01'!J83</f>
        <v>0</v>
      </c>
      <c r="J21" s="340">
        <f>'detail FY07v01'!K83</f>
        <v>0</v>
      </c>
      <c r="K21" s="363">
        <f>'detail FY07v01'!L83</f>
        <v>0</v>
      </c>
      <c r="L21" s="363">
        <f>'detail FY07v01'!M83</f>
        <v>0</v>
      </c>
      <c r="M21" s="363">
        <f>'detail FY07v01'!N83</f>
        <v>0</v>
      </c>
      <c r="N21" s="363">
        <f>'detail FY07v01'!O83</f>
        <v>0</v>
      </c>
      <c r="O21" s="363">
        <f>'detail FY07v01'!P83</f>
        <v>0</v>
      </c>
      <c r="P21" s="363">
        <f>'detail FY07v01'!Q83</f>
        <v>0</v>
      </c>
    </row>
    <row r="22" spans="6:16" ht="12.75">
      <c r="F22" s="340"/>
      <c r="G22" s="327"/>
      <c r="H22" s="319"/>
      <c r="I22" s="363"/>
      <c r="J22" s="340"/>
      <c r="K22" s="363"/>
      <c r="L22" s="363"/>
      <c r="M22" s="363"/>
      <c r="N22" s="363"/>
      <c r="O22" s="363"/>
      <c r="P22" s="363"/>
    </row>
    <row r="23" spans="1:16" ht="13.5" thickBot="1">
      <c r="A23" s="127">
        <v>13</v>
      </c>
      <c r="B23" s="19" t="s">
        <v>167</v>
      </c>
      <c r="C23" s="19" t="s">
        <v>191</v>
      </c>
      <c r="F23" s="341">
        <f>SUM(F6:F21)</f>
        <v>1753493459.9963005</v>
      </c>
      <c r="G23" s="328"/>
      <c r="H23" s="252"/>
      <c r="I23" s="364">
        <f aca="true" t="shared" si="2" ref="I23:O23">SUM(I6:I21)</f>
        <v>293782577.92919976</v>
      </c>
      <c r="J23" s="341">
        <f t="shared" si="2"/>
        <v>514912426.82000023</v>
      </c>
      <c r="K23" s="364">
        <f t="shared" si="2"/>
        <v>662852223.2700006</v>
      </c>
      <c r="L23" s="364">
        <f t="shared" si="2"/>
        <v>0</v>
      </c>
      <c r="M23" s="364">
        <f t="shared" si="2"/>
        <v>299655.82999999996</v>
      </c>
      <c r="N23" s="364">
        <f t="shared" si="2"/>
        <v>-409922</v>
      </c>
      <c r="O23" s="364">
        <f t="shared" si="2"/>
        <v>282056498.1470998</v>
      </c>
      <c r="P23" s="364">
        <f>SUM(P6:P21)</f>
        <v>0</v>
      </c>
    </row>
    <row r="24" spans="6:16" ht="13.5" thickTop="1">
      <c r="F24" s="342"/>
      <c r="G24" s="328"/>
      <c r="H24" s="252"/>
      <c r="I24" s="361"/>
      <c r="J24" s="342"/>
      <c r="K24" s="361"/>
      <c r="L24" s="361"/>
      <c r="M24" s="361"/>
      <c r="N24" s="361"/>
      <c r="O24" s="361"/>
      <c r="P24" s="361"/>
    </row>
    <row r="25" spans="3:16" ht="12.75">
      <c r="C25" s="129" t="s">
        <v>192</v>
      </c>
      <c r="F25" s="343">
        <f>'detail FY07v01'!$G$90</f>
        <v>2299061564.0571003</v>
      </c>
      <c r="G25" s="328"/>
      <c r="H25" s="252"/>
      <c r="I25" s="365">
        <f>'detail FY07v01'!$J$90</f>
        <v>616430880.1399999</v>
      </c>
      <c r="J25" s="343">
        <f>'detail FY07v01'!$K$90</f>
        <v>744461614.9400003</v>
      </c>
      <c r="K25" s="365">
        <f>'detail FY07v01'!$L$90</f>
        <v>662536321.8400005</v>
      </c>
      <c r="L25" s="365">
        <f>'detail FY07v01'!$M$90</f>
        <v>0</v>
      </c>
      <c r="M25" s="365">
        <f>'detail FY07v01'!$N$90</f>
        <v>0</v>
      </c>
      <c r="N25" s="365">
        <f>'detail FY07v01'!$O$90</f>
        <v>0</v>
      </c>
      <c r="O25" s="365">
        <f>'detail FY07v01'!$P$90</f>
        <v>275632747.1370999</v>
      </c>
      <c r="P25" s="365">
        <f>'detail FY07v01'!$Q$90</f>
        <v>0</v>
      </c>
    </row>
    <row r="26" spans="1:16" s="318" customFormat="1" ht="12.75">
      <c r="A26" s="130"/>
      <c r="B26" s="122"/>
      <c r="C26" s="122" t="s">
        <v>136</v>
      </c>
      <c r="D26" s="122"/>
      <c r="E26" s="122"/>
      <c r="F26" s="344">
        <f>+F23-F25</f>
        <v>-545568104.0607998</v>
      </c>
      <c r="G26" s="328"/>
      <c r="H26" s="252"/>
      <c r="I26" s="366">
        <f aca="true" t="shared" si="3" ref="I26:P26">+I23-I25</f>
        <v>-322648302.2108001</v>
      </c>
      <c r="J26" s="344">
        <f t="shared" si="3"/>
        <v>-229549188.12000006</v>
      </c>
      <c r="K26" s="366">
        <f t="shared" si="3"/>
        <v>315901.43000006676</v>
      </c>
      <c r="L26" s="366">
        <f t="shared" si="3"/>
        <v>0</v>
      </c>
      <c r="M26" s="366">
        <f t="shared" si="3"/>
        <v>299655.82999999996</v>
      </c>
      <c r="N26" s="366">
        <f t="shared" si="3"/>
        <v>-409922</v>
      </c>
      <c r="O26" s="366">
        <f t="shared" si="3"/>
        <v>6423751.009999871</v>
      </c>
      <c r="P26" s="366">
        <f t="shared" si="3"/>
        <v>0</v>
      </c>
    </row>
    <row r="27" spans="6:16" ht="12.75">
      <c r="F27" s="342"/>
      <c r="G27" s="328"/>
      <c r="H27" s="252"/>
      <c r="I27" s="361"/>
      <c r="J27" s="342"/>
      <c r="K27" s="361"/>
      <c r="L27" s="361"/>
      <c r="M27" s="361"/>
      <c r="N27" s="361"/>
      <c r="O27" s="361"/>
      <c r="P27" s="361"/>
    </row>
    <row r="28" spans="1:16" ht="12.75">
      <c r="A28" s="284"/>
      <c r="B28" s="285"/>
      <c r="C28" s="285"/>
      <c r="D28" s="286" t="s">
        <v>196</v>
      </c>
      <c r="E28" s="285"/>
      <c r="F28" s="345"/>
      <c r="G28" s="328"/>
      <c r="H28" s="252"/>
      <c r="I28" s="345"/>
      <c r="J28" s="345"/>
      <c r="K28" s="345"/>
      <c r="L28" s="345"/>
      <c r="M28" s="345"/>
      <c r="N28" s="345"/>
      <c r="O28" s="345"/>
      <c r="P28" s="345"/>
    </row>
    <row r="29" spans="1:16" ht="12.75">
      <c r="A29" s="284"/>
      <c r="B29" s="285"/>
      <c r="C29" s="285"/>
      <c r="D29" s="287" t="s">
        <v>197</v>
      </c>
      <c r="E29" s="285"/>
      <c r="F29" s="345"/>
      <c r="G29" s="328"/>
      <c r="H29" s="252"/>
      <c r="I29" s="345"/>
      <c r="J29" s="345"/>
      <c r="K29" s="345"/>
      <c r="L29" s="345"/>
      <c r="M29" s="345"/>
      <c r="N29" s="345"/>
      <c r="O29" s="345"/>
      <c r="P29" s="345"/>
    </row>
    <row r="30" spans="1:16" ht="12.75">
      <c r="A30" s="284"/>
      <c r="B30" s="285" t="s">
        <v>199</v>
      </c>
      <c r="C30" s="285"/>
      <c r="D30" s="285" t="s">
        <v>198</v>
      </c>
      <c r="E30" s="285"/>
      <c r="F30" s="346">
        <f>'detail FY07v01'!G113+'detail FY07v01'!G115+'detail FY07v01'!G116+'detail FY07v01'!G114</f>
        <v>-222075703.6492</v>
      </c>
      <c r="G30" s="327">
        <f>SUM(I30:O30)</f>
        <v>-222075703.64920005</v>
      </c>
      <c r="H30" s="319">
        <f>+F30-G30</f>
        <v>0</v>
      </c>
      <c r="I30" s="346">
        <f>'detail FY07v01'!J113+'detail FY07v01'!J115+'detail FY07v01'!J116</f>
        <v>-112534370.50919999</v>
      </c>
      <c r="J30" s="346">
        <f>'detail FY07v01'!K113+'detail FY07v01'!K115+'detail FY07v01'!K116+'detail FY07v01'!K114</f>
        <v>-108810811.88000003</v>
      </c>
      <c r="K30" s="346">
        <f>'detail FY07v01'!L113+'detail FY07v01'!L115+'detail FY07v01'!L116</f>
        <v>-315901.43</v>
      </c>
      <c r="L30" s="346">
        <f>'detail FY07v01'!M113+'detail FY07v01'!M115+'detail FY07v01'!M116</f>
        <v>0</v>
      </c>
      <c r="M30" s="346">
        <f>'detail FY07v01'!N113+'detail FY07v01'!N115+'detail FY07v01'!N116</f>
        <v>-299655.83</v>
      </c>
      <c r="N30" s="346">
        <f>'detail FY07v01'!O113+'detail FY07v01'!O115+'detail FY07v01'!O116</f>
        <v>-114964</v>
      </c>
      <c r="O30" s="346">
        <f>'detail FY07v01'!P113+'detail FY07v01'!P115+'detail FY07v01'!P116</f>
        <v>0</v>
      </c>
      <c r="P30" s="346"/>
    </row>
    <row r="31" spans="1:16" ht="12.75">
      <c r="A31" s="284"/>
      <c r="B31" s="285"/>
      <c r="C31" s="285"/>
      <c r="D31" s="285"/>
      <c r="E31" s="285"/>
      <c r="F31" s="345"/>
      <c r="G31" s="328"/>
      <c r="H31" s="252"/>
      <c r="I31" s="345"/>
      <c r="J31" s="345"/>
      <c r="K31" s="345"/>
      <c r="L31" s="345"/>
      <c r="M31" s="345"/>
      <c r="N31" s="345"/>
      <c r="O31" s="345"/>
      <c r="P31" s="345"/>
    </row>
    <row r="32" spans="1:16" ht="12.75">
      <c r="A32" s="284"/>
      <c r="B32" s="285" t="s">
        <v>201</v>
      </c>
      <c r="C32" s="285"/>
      <c r="D32" s="285" t="s">
        <v>184</v>
      </c>
      <c r="E32" s="285"/>
      <c r="F32" s="347">
        <f>SUM(I32:O32)</f>
        <v>524886</v>
      </c>
      <c r="G32" s="327">
        <f>SUM(I32:O32)</f>
        <v>524886</v>
      </c>
      <c r="H32" s="319">
        <f>+F32-G32</f>
        <v>0</v>
      </c>
      <c r="I32" s="345"/>
      <c r="J32" s="345"/>
      <c r="K32" s="345"/>
      <c r="L32" s="345"/>
      <c r="M32" s="345"/>
      <c r="N32" s="346">
        <f>'detail FY07v01'!O95</f>
        <v>524886</v>
      </c>
      <c r="O32" s="345"/>
      <c r="P32" s="345"/>
    </row>
    <row r="33" spans="1:16" ht="12.75">
      <c r="A33" s="284"/>
      <c r="B33" s="285" t="s">
        <v>202</v>
      </c>
      <c r="C33" s="285"/>
      <c r="D33" s="285" t="s">
        <v>200</v>
      </c>
      <c r="E33" s="285"/>
      <c r="F33" s="345"/>
      <c r="G33" s="328"/>
      <c r="H33" s="252"/>
      <c r="I33" s="345"/>
      <c r="J33" s="345"/>
      <c r="K33" s="345"/>
      <c r="L33" s="345"/>
      <c r="M33" s="345"/>
      <c r="N33" s="345"/>
      <c r="O33" s="345"/>
      <c r="P33" s="345"/>
    </row>
    <row r="34" spans="1:16" ht="12.75">
      <c r="A34" s="284"/>
      <c r="B34" s="285"/>
      <c r="C34" s="285"/>
      <c r="D34" s="285"/>
      <c r="E34" s="285"/>
      <c r="F34" s="345"/>
      <c r="G34" s="328"/>
      <c r="H34" s="252"/>
      <c r="I34" s="345"/>
      <c r="J34" s="345"/>
      <c r="K34" s="345"/>
      <c r="L34" s="345"/>
      <c r="M34" s="345"/>
      <c r="N34" s="345"/>
      <c r="O34" s="345"/>
      <c r="P34" s="345"/>
    </row>
    <row r="35" spans="1:16" ht="12.75">
      <c r="A35" s="284"/>
      <c r="B35" s="285" t="s">
        <v>203</v>
      </c>
      <c r="C35" s="285"/>
      <c r="D35" s="285" t="s">
        <v>184</v>
      </c>
      <c r="E35" s="285"/>
      <c r="F35" s="347">
        <f>SUM(I35:O35)</f>
        <v>-6423751.01</v>
      </c>
      <c r="G35" s="327">
        <f>SUM(I35:O35)</f>
        <v>-6423751.01</v>
      </c>
      <c r="H35" s="319">
        <f>+F35-G35</f>
        <v>0</v>
      </c>
      <c r="I35" s="345"/>
      <c r="J35" s="345"/>
      <c r="K35" s="345"/>
      <c r="L35" s="345"/>
      <c r="M35" s="345"/>
      <c r="N35" s="345"/>
      <c r="O35" s="346">
        <f>'detail FY07v01'!P119+'detail FY07v01'!P120</f>
        <v>-6423751.01</v>
      </c>
      <c r="P35" s="346"/>
    </row>
    <row r="36" spans="1:16" ht="12.75">
      <c r="A36" s="284"/>
      <c r="B36" s="285" t="s">
        <v>204</v>
      </c>
      <c r="C36" s="285"/>
      <c r="D36" s="285" t="s">
        <v>338</v>
      </c>
      <c r="E36" s="285"/>
      <c r="F36" s="345"/>
      <c r="G36" s="328"/>
      <c r="H36" s="252"/>
      <c r="I36" s="345"/>
      <c r="J36" s="345"/>
      <c r="K36" s="345"/>
      <c r="L36" s="345"/>
      <c r="M36" s="345"/>
      <c r="N36" s="345"/>
      <c r="O36" s="345"/>
      <c r="P36" s="345"/>
    </row>
    <row r="37" spans="1:16" ht="12.75">
      <c r="A37" s="284"/>
      <c r="B37" s="285"/>
      <c r="C37" s="285"/>
      <c r="D37" s="285"/>
      <c r="E37" s="285"/>
      <c r="F37" s="345"/>
      <c r="G37" s="328"/>
      <c r="H37" s="252"/>
      <c r="I37" s="345"/>
      <c r="J37" s="345"/>
      <c r="K37" s="345"/>
      <c r="L37" s="345"/>
      <c r="M37" s="345"/>
      <c r="N37" s="345"/>
      <c r="O37" s="345"/>
      <c r="P37" s="345"/>
    </row>
    <row r="38" spans="1:16" ht="12.75">
      <c r="A38" s="284"/>
      <c r="B38" s="285"/>
      <c r="C38" s="285"/>
      <c r="D38" s="285"/>
      <c r="E38" s="285"/>
      <c r="F38" s="345"/>
      <c r="G38" s="328"/>
      <c r="H38" s="252"/>
      <c r="I38" s="346"/>
      <c r="J38" s="345"/>
      <c r="K38" s="345"/>
      <c r="L38" s="345"/>
      <c r="M38" s="345"/>
      <c r="N38" s="345"/>
      <c r="O38" s="345"/>
      <c r="P38" s="345"/>
    </row>
    <row r="39" spans="1:16" ht="12.75">
      <c r="A39" s="284"/>
      <c r="B39" s="285"/>
      <c r="C39" s="285"/>
      <c r="D39" s="287" t="s">
        <v>205</v>
      </c>
      <c r="E39" s="285"/>
      <c r="F39" s="345"/>
      <c r="G39" s="328"/>
      <c r="H39" s="252"/>
      <c r="I39" s="345"/>
      <c r="J39" s="345"/>
      <c r="K39" s="345"/>
      <c r="L39" s="345"/>
      <c r="M39" s="345"/>
      <c r="N39" s="345"/>
      <c r="O39" s="345"/>
      <c r="P39" s="345"/>
    </row>
    <row r="40" spans="1:16" ht="12.75">
      <c r="A40" s="284"/>
      <c r="B40" s="285" t="s">
        <v>207</v>
      </c>
      <c r="C40" s="285"/>
      <c r="D40" s="285" t="s">
        <v>206</v>
      </c>
      <c r="E40" s="285"/>
      <c r="F40" s="347">
        <f>SUM(I40:O40)</f>
        <v>838764602.4000001</v>
      </c>
      <c r="G40" s="327">
        <f>SUM(I40:O40)</f>
        <v>838764602.4000001</v>
      </c>
      <c r="H40" s="319">
        <f>+F40-G40</f>
        <v>0</v>
      </c>
      <c r="I40" s="346">
        <f>'detail FY07v01'!J98+'detail FY07v01'!J99+'detail FY07v01'!J100</f>
        <v>435182672.00000006</v>
      </c>
      <c r="J40" s="346">
        <f>'detail FY07v01'!K101</f>
        <v>403581930.4</v>
      </c>
      <c r="K40" s="345"/>
      <c r="L40" s="345"/>
      <c r="M40" s="345"/>
      <c r="N40" s="345"/>
      <c r="O40" s="345"/>
      <c r="P40" s="345"/>
    </row>
    <row r="41" spans="1:16" ht="12.75">
      <c r="A41" s="284"/>
      <c r="B41" s="285" t="s">
        <v>208</v>
      </c>
      <c r="C41" s="285"/>
      <c r="D41" s="285" t="s">
        <v>210</v>
      </c>
      <c r="E41" s="285"/>
      <c r="F41" s="345"/>
      <c r="G41" s="328"/>
      <c r="H41" s="252"/>
      <c r="I41" s="345"/>
      <c r="J41" s="345"/>
      <c r="K41" s="345"/>
      <c r="L41" s="345"/>
      <c r="M41" s="345"/>
      <c r="N41" s="345"/>
      <c r="O41" s="345"/>
      <c r="P41" s="345"/>
    </row>
    <row r="42" spans="1:16" ht="12.75">
      <c r="A42" s="284"/>
      <c r="B42" s="285" t="s">
        <v>209</v>
      </c>
      <c r="C42" s="285"/>
      <c r="D42" s="285"/>
      <c r="E42" s="285"/>
      <c r="F42" s="345"/>
      <c r="G42" s="328"/>
      <c r="H42" s="252"/>
      <c r="I42" s="345"/>
      <c r="J42" s="345"/>
      <c r="K42" s="345"/>
      <c r="L42" s="345"/>
      <c r="M42" s="345"/>
      <c r="N42" s="345"/>
      <c r="O42" s="345"/>
      <c r="P42" s="345"/>
    </row>
    <row r="43" spans="1:16" ht="12.75">
      <c r="A43" s="284"/>
      <c r="B43" s="285"/>
      <c r="C43" s="285"/>
      <c r="D43" s="285"/>
      <c r="E43" s="285"/>
      <c r="F43" s="345"/>
      <c r="G43" s="328"/>
      <c r="H43" s="252"/>
      <c r="I43" s="345"/>
      <c r="J43" s="345"/>
      <c r="K43" s="345"/>
      <c r="L43" s="345"/>
      <c r="M43" s="345"/>
      <c r="N43" s="345"/>
      <c r="O43" s="345"/>
      <c r="P43" s="345"/>
    </row>
    <row r="44" spans="1:16" ht="12.75">
      <c r="A44" s="284"/>
      <c r="B44" s="285" t="s">
        <v>334</v>
      </c>
      <c r="C44" s="285"/>
      <c r="D44" s="285" t="s">
        <v>335</v>
      </c>
      <c r="E44" s="285"/>
      <c r="F44" s="346">
        <f>'detail FY07v01'!J123-'detail FY07v01'!J124</f>
        <v>0</v>
      </c>
      <c r="G44" s="327">
        <f>SUM(I44:O44)</f>
        <v>0</v>
      </c>
      <c r="H44" s="319">
        <f>+F44-G44</f>
        <v>0</v>
      </c>
      <c r="I44" s="346">
        <f>+'detail FY07v01'!J123-'detail FY07v01'!J124</f>
        <v>0</v>
      </c>
      <c r="J44" s="345"/>
      <c r="K44" s="345"/>
      <c r="L44" s="345"/>
      <c r="M44" s="345"/>
      <c r="N44" s="345"/>
      <c r="O44" s="345"/>
      <c r="P44" s="345"/>
    </row>
    <row r="45" spans="1:16" ht="12.75">
      <c r="A45" s="284"/>
      <c r="B45" s="285"/>
      <c r="C45" s="285"/>
      <c r="D45" s="285"/>
      <c r="E45" s="285"/>
      <c r="F45" s="345"/>
      <c r="G45" s="328"/>
      <c r="H45" s="252"/>
      <c r="I45" s="345"/>
      <c r="J45" s="345"/>
      <c r="K45" s="345"/>
      <c r="L45" s="345"/>
      <c r="M45" s="345"/>
      <c r="N45" s="345"/>
      <c r="O45" s="345"/>
      <c r="P45" s="345"/>
    </row>
    <row r="46" spans="1:16" ht="12.75">
      <c r="A46" s="284"/>
      <c r="B46" s="285"/>
      <c r="C46" s="285"/>
      <c r="D46" s="285" t="s">
        <v>336</v>
      </c>
      <c r="E46" s="285"/>
      <c r="F46" s="347">
        <f>SUM(I46:O46)</f>
        <v>-65221929.67999998</v>
      </c>
      <c r="G46" s="327">
        <f>SUM(I46:O46)</f>
        <v>-65221929.67999998</v>
      </c>
      <c r="H46" s="319">
        <f>+F46-G46</f>
        <v>0</v>
      </c>
      <c r="I46" s="346">
        <f>'detail FY07v01'!J109</f>
        <v>0.7200000286102295</v>
      </c>
      <c r="J46" s="346">
        <f>'detail FY07v01'!K109</f>
        <v>-65221930.400000006</v>
      </c>
      <c r="K46" s="345"/>
      <c r="L46" s="345"/>
      <c r="M46" s="345"/>
      <c r="N46" s="345"/>
      <c r="O46" s="345"/>
      <c r="P46" s="345"/>
    </row>
    <row r="47" spans="1:16" ht="12.75">
      <c r="A47" s="284"/>
      <c r="B47" s="285"/>
      <c r="C47" s="285"/>
      <c r="D47" s="285" t="s">
        <v>337</v>
      </c>
      <c r="E47" s="285"/>
      <c r="F47" s="345"/>
      <c r="G47" s="328"/>
      <c r="H47" s="252"/>
      <c r="I47" s="345"/>
      <c r="J47" s="345"/>
      <c r="K47" s="345"/>
      <c r="L47" s="345"/>
      <c r="M47" s="345"/>
      <c r="N47" s="345"/>
      <c r="O47" s="345"/>
      <c r="P47" s="345"/>
    </row>
    <row r="48" spans="1:16" ht="12.75">
      <c r="A48" s="284"/>
      <c r="B48" s="285"/>
      <c r="C48" s="285"/>
      <c r="D48" s="285"/>
      <c r="E48" s="285"/>
      <c r="F48" s="345"/>
      <c r="G48" s="328"/>
      <c r="H48" s="252"/>
      <c r="I48" s="345"/>
      <c r="J48" s="345"/>
      <c r="K48" s="345"/>
      <c r="L48" s="345"/>
      <c r="M48" s="345"/>
      <c r="N48" s="345"/>
      <c r="O48" s="345"/>
      <c r="P48" s="345"/>
    </row>
    <row r="49" spans="1:16" ht="12.75">
      <c r="A49" s="284"/>
      <c r="B49" s="285">
        <v>4114</v>
      </c>
      <c r="C49" s="285"/>
      <c r="D49" s="285" t="s">
        <v>339</v>
      </c>
      <c r="E49" s="285"/>
      <c r="F49" s="345"/>
      <c r="G49" s="327">
        <f>SUM(I49:O49)</f>
        <v>0</v>
      </c>
      <c r="H49" s="319">
        <f>+F49-G49</f>
        <v>0</v>
      </c>
      <c r="I49" s="345"/>
      <c r="J49" s="345"/>
      <c r="K49" s="345"/>
      <c r="L49" s="345"/>
      <c r="M49" s="345"/>
      <c r="N49" s="345"/>
      <c r="O49" s="345"/>
      <c r="P49" s="345"/>
    </row>
    <row r="50" spans="6:16" ht="12.75">
      <c r="F50" s="342"/>
      <c r="G50" s="328"/>
      <c r="H50" s="252"/>
      <c r="I50" s="361"/>
      <c r="J50" s="342"/>
      <c r="K50" s="361"/>
      <c r="L50" s="361"/>
      <c r="M50" s="361"/>
      <c r="N50" s="361"/>
      <c r="O50" s="361"/>
      <c r="P50" s="361"/>
    </row>
    <row r="51" spans="6:16" ht="12.75">
      <c r="F51" s="342"/>
      <c r="G51" s="328"/>
      <c r="H51" s="252"/>
      <c r="I51" s="361"/>
      <c r="J51" s="342"/>
      <c r="K51" s="361"/>
      <c r="L51" s="361"/>
      <c r="M51" s="361"/>
      <c r="N51" s="361"/>
      <c r="O51" s="361"/>
      <c r="P51" s="361"/>
    </row>
    <row r="52" spans="1:16" s="253" customFormat="1" ht="12.75">
      <c r="A52" s="121"/>
      <c r="B52" s="81"/>
      <c r="C52" s="81" t="s">
        <v>211</v>
      </c>
      <c r="D52" s="81"/>
      <c r="E52" s="81"/>
      <c r="F52" s="348">
        <f>SUM(F30:F42)+F23+F46</f>
        <v>2299061564.057101</v>
      </c>
      <c r="G52" s="327">
        <f>SUM(I52:O52)</f>
        <v>2299061564.0571003</v>
      </c>
      <c r="H52" s="319">
        <f>+F52-G52</f>
        <v>0</v>
      </c>
      <c r="I52" s="367">
        <f>SUM(I30:I42)+I23+I44+I46</f>
        <v>616430880.1399999</v>
      </c>
      <c r="J52" s="348">
        <f>SUM(J30:J42)+J23+J46</f>
        <v>744461614.9400002</v>
      </c>
      <c r="K52" s="367">
        <f aca="true" t="shared" si="4" ref="K52:P52">SUM(K30:K42)+K23</f>
        <v>662536321.8400006</v>
      </c>
      <c r="L52" s="367">
        <f t="shared" si="4"/>
        <v>0</v>
      </c>
      <c r="M52" s="367">
        <f t="shared" si="4"/>
        <v>0</v>
      </c>
      <c r="N52" s="367">
        <f t="shared" si="4"/>
        <v>0</v>
      </c>
      <c r="O52" s="367">
        <f t="shared" si="4"/>
        <v>275632747.1370998</v>
      </c>
      <c r="P52" s="367">
        <f t="shared" si="4"/>
        <v>0</v>
      </c>
    </row>
    <row r="53" spans="3:16" ht="12.75">
      <c r="C53" s="129" t="s">
        <v>192</v>
      </c>
      <c r="F53" s="343">
        <f>'detail FY07v01'!$G$90</f>
        <v>2299061564.0571003</v>
      </c>
      <c r="G53" s="329"/>
      <c r="H53" s="252"/>
      <c r="I53" s="365">
        <f>'detail FY07v01'!$J$90</f>
        <v>616430880.1399999</v>
      </c>
      <c r="J53" s="343">
        <f>'detail FY07v01'!$K$90</f>
        <v>744461614.9400003</v>
      </c>
      <c r="K53" s="365">
        <f>'detail FY07v01'!$L$90</f>
        <v>662536321.8400005</v>
      </c>
      <c r="L53" s="365">
        <f>'detail FY07v01'!$M$90</f>
        <v>0</v>
      </c>
      <c r="M53" s="365">
        <f>'detail FY07v01'!$N$90</f>
        <v>0</v>
      </c>
      <c r="N53" s="365">
        <f>'detail FY07v01'!$O$90</f>
        <v>0</v>
      </c>
      <c r="O53" s="365">
        <f>'detail FY07v01'!$P$90</f>
        <v>275632747.1370999</v>
      </c>
      <c r="P53" s="365">
        <f>'detail FY07v01'!$P$90</f>
        <v>275632747.1370999</v>
      </c>
    </row>
    <row r="54" spans="1:16" s="253" customFormat="1" ht="12.75">
      <c r="A54" s="121"/>
      <c r="B54" s="81"/>
      <c r="C54" s="298" t="s">
        <v>136</v>
      </c>
      <c r="D54" s="81"/>
      <c r="E54" s="81"/>
      <c r="F54" s="349">
        <f>+F52-F53</f>
        <v>0</v>
      </c>
      <c r="G54" s="330"/>
      <c r="H54" s="320"/>
      <c r="I54" s="368">
        <f aca="true" t="shared" si="5" ref="I54:P54">+I52-I53</f>
        <v>0</v>
      </c>
      <c r="J54" s="349">
        <f t="shared" si="5"/>
        <v>0</v>
      </c>
      <c r="K54" s="349">
        <f t="shared" si="5"/>
        <v>0</v>
      </c>
      <c r="L54" s="349">
        <f t="shared" si="5"/>
        <v>0</v>
      </c>
      <c r="M54" s="349">
        <f t="shared" si="5"/>
        <v>0</v>
      </c>
      <c r="N54" s="349">
        <f t="shared" si="5"/>
        <v>0</v>
      </c>
      <c r="O54" s="349">
        <f t="shared" si="5"/>
        <v>0</v>
      </c>
      <c r="P54" s="349">
        <f t="shared" si="5"/>
        <v>-275632747.1370999</v>
      </c>
    </row>
    <row r="55" spans="1:16" ht="3.75" customHeight="1">
      <c r="A55" s="250"/>
      <c r="B55" s="93"/>
      <c r="C55" s="93"/>
      <c r="D55" s="93"/>
      <c r="E55" s="93"/>
      <c r="F55" s="350"/>
      <c r="G55" s="251"/>
      <c r="H55" s="251"/>
      <c r="I55" s="350"/>
      <c r="J55" s="350"/>
      <c r="K55" s="350"/>
      <c r="L55" s="350"/>
      <c r="M55" s="350"/>
      <c r="N55" s="350"/>
      <c r="O55" s="350"/>
      <c r="P55" s="350"/>
    </row>
    <row r="56" spans="6:16" ht="12.75">
      <c r="F56" s="342"/>
      <c r="G56" s="331"/>
      <c r="H56" s="252"/>
      <c r="I56" s="361"/>
      <c r="J56" s="361"/>
      <c r="K56" s="361"/>
      <c r="L56" s="361"/>
      <c r="M56" s="361"/>
      <c r="N56" s="361"/>
      <c r="O56" s="361"/>
      <c r="P56" s="361"/>
    </row>
    <row r="57" spans="1:16" ht="12.75">
      <c r="A57" s="127">
        <v>14</v>
      </c>
      <c r="B57" s="19" t="s">
        <v>341</v>
      </c>
      <c r="C57" s="19" t="s">
        <v>340</v>
      </c>
      <c r="F57" s="351">
        <f>'detail FY07v01'!G139*-1</f>
        <v>1656120040.7400997</v>
      </c>
      <c r="G57" s="327">
        <f>SUM(I57:O57)</f>
        <v>1656120040.7401001</v>
      </c>
      <c r="H57" s="319">
        <f>+F57-G57</f>
        <v>0</v>
      </c>
      <c r="I57" s="369">
        <f>'detail FY07v01'!J139*-1</f>
        <v>489954356.1399999</v>
      </c>
      <c r="J57" s="351">
        <f>'detail FY07v01'!K139*-1</f>
        <v>582894880.1099998</v>
      </c>
      <c r="K57" s="351">
        <f>'detail FY07v01'!L139*-1</f>
        <v>343259018.9782004</v>
      </c>
      <c r="L57" s="351">
        <f>'detail FY07v01'!M139*-1</f>
        <v>0</v>
      </c>
      <c r="M57" s="351">
        <f>'detail FY07v01'!N139*-1</f>
        <v>0</v>
      </c>
      <c r="N57" s="351">
        <f>'detail FY07v01'!O139*-1</f>
        <v>0</v>
      </c>
      <c r="O57" s="351">
        <f>'detail FY07v01'!P139*-1</f>
        <v>240011785.51189995</v>
      </c>
      <c r="P57" s="351">
        <f>'detail FY07v01'!Q139*-1</f>
        <v>0</v>
      </c>
    </row>
    <row r="58" spans="6:16" ht="12.75">
      <c r="F58" s="342"/>
      <c r="G58" s="331"/>
      <c r="H58" s="252"/>
      <c r="I58" s="361"/>
      <c r="J58" s="361"/>
      <c r="K58" s="361"/>
      <c r="L58" s="361"/>
      <c r="M58" s="361"/>
      <c r="N58" s="361"/>
      <c r="O58" s="361"/>
      <c r="P58" s="361"/>
    </row>
    <row r="59" spans="1:16" s="253" customFormat="1" ht="12.75">
      <c r="A59" s="121">
        <v>15</v>
      </c>
      <c r="B59" s="81" t="s">
        <v>343</v>
      </c>
      <c r="C59" s="81" t="s">
        <v>342</v>
      </c>
      <c r="D59" s="81"/>
      <c r="E59" s="81"/>
      <c r="F59" s="348">
        <f>+F52-F57</f>
        <v>642941523.3170011</v>
      </c>
      <c r="G59" s="332">
        <f>SUM(I59:O59)</f>
        <v>642941523.3170004</v>
      </c>
      <c r="H59" s="321">
        <f>+F59-G59</f>
        <v>0</v>
      </c>
      <c r="I59" s="367">
        <f>+I52-I57</f>
        <v>126476523.99999994</v>
      </c>
      <c r="J59" s="348">
        <f aca="true" t="shared" si="6" ref="J59:O59">+J52-J57</f>
        <v>161566734.8300004</v>
      </c>
      <c r="K59" s="348">
        <f t="shared" si="6"/>
        <v>319277302.86180025</v>
      </c>
      <c r="L59" s="348">
        <f t="shared" si="6"/>
        <v>0</v>
      </c>
      <c r="M59" s="348">
        <f t="shared" si="6"/>
        <v>0</v>
      </c>
      <c r="N59" s="348">
        <f t="shared" si="6"/>
        <v>0</v>
      </c>
      <c r="O59" s="348">
        <f t="shared" si="6"/>
        <v>35620961.625199854</v>
      </c>
      <c r="P59" s="348">
        <f>+P52-P57</f>
        <v>0</v>
      </c>
    </row>
    <row r="60" spans="6:16" ht="12.75">
      <c r="F60" s="342"/>
      <c r="G60" s="328"/>
      <c r="H60" s="252"/>
      <c r="I60" s="361"/>
      <c r="J60" s="361"/>
      <c r="K60" s="361"/>
      <c r="L60" s="361"/>
      <c r="M60" s="361"/>
      <c r="N60" s="361"/>
      <c r="O60" s="361"/>
      <c r="P60" s="361"/>
    </row>
    <row r="61" spans="1:16" ht="12.75">
      <c r="A61" s="127">
        <v>16</v>
      </c>
      <c r="B61" s="19" t="s">
        <v>346</v>
      </c>
      <c r="D61" s="19" t="s">
        <v>344</v>
      </c>
      <c r="F61" s="352">
        <f>'detail FY07v01'!G156</f>
        <v>-47115127.63900001</v>
      </c>
      <c r="G61" s="327">
        <f>SUM(I61:O61)</f>
        <v>-47115127.63899999</v>
      </c>
      <c r="H61" s="319">
        <f>+F61-G61</f>
        <v>0</v>
      </c>
      <c r="I61" s="356">
        <f>'detail FY07v01'!J156</f>
        <v>0</v>
      </c>
      <c r="J61" s="352">
        <f>'detail FY07v01'!K156</f>
        <v>0</v>
      </c>
      <c r="K61" s="352">
        <f>'detail FY07v01'!L156</f>
        <v>-6007381.9799999995</v>
      </c>
      <c r="L61" s="352">
        <f>'detail FY07v01'!M156</f>
        <v>0</v>
      </c>
      <c r="M61" s="352">
        <f>'detail FY07v01'!N156</f>
        <v>0</v>
      </c>
      <c r="N61" s="352">
        <f>'detail FY07v01'!O156</f>
        <v>0</v>
      </c>
      <c r="O61" s="352">
        <f>'detail FY07v01'!P156</f>
        <v>-41107745.658999994</v>
      </c>
      <c r="P61" s="352">
        <f>'detail FY07v01'!Q156</f>
        <v>0</v>
      </c>
    </row>
    <row r="62" spans="1:16" ht="12.75">
      <c r="A62" s="127">
        <v>17</v>
      </c>
      <c r="B62" s="19" t="s">
        <v>347</v>
      </c>
      <c r="D62" s="19" t="s">
        <v>345</v>
      </c>
      <c r="F62" s="352">
        <f>'detail FY07v01'!G161</f>
        <v>-27334123.34</v>
      </c>
      <c r="G62" s="327">
        <f>SUM(I62:O62)</f>
        <v>-27334123.340000007</v>
      </c>
      <c r="H62" s="319">
        <f>+F62-G62</f>
        <v>0</v>
      </c>
      <c r="I62" s="356">
        <f>'detail FY07v01'!J161</f>
        <v>-10604821.040000003</v>
      </c>
      <c r="J62" s="352">
        <f>'detail FY07v01'!K161</f>
        <v>-7105541.680000001</v>
      </c>
      <c r="K62" s="352">
        <f>'detail FY07v01'!L161</f>
        <v>-9623760.620000005</v>
      </c>
      <c r="L62" s="352">
        <f>'detail FY07v01'!M161</f>
        <v>0</v>
      </c>
      <c r="M62" s="352">
        <f>'detail FY07v01'!N161</f>
        <v>0</v>
      </c>
      <c r="N62" s="352">
        <f>'detail FY07v01'!O161</f>
        <v>0</v>
      </c>
      <c r="O62" s="352">
        <f>'detail FY07v01'!P161</f>
        <v>0</v>
      </c>
      <c r="P62" s="352">
        <f>'detail FY07v01'!Q161</f>
        <v>0</v>
      </c>
    </row>
    <row r="63" spans="1:16" ht="12.75">
      <c r="A63" s="127">
        <v>18</v>
      </c>
      <c r="B63" s="19" t="s">
        <v>348</v>
      </c>
      <c r="D63" s="19" t="s">
        <v>140</v>
      </c>
      <c r="F63" s="352">
        <f>'detail FY07v01'!G167</f>
        <v>-14677355.090000004</v>
      </c>
      <c r="G63" s="327">
        <f>SUM(I63:O63)</f>
        <v>-14677355.090000004</v>
      </c>
      <c r="H63" s="319">
        <f>+F63-G63</f>
        <v>0</v>
      </c>
      <c r="I63" s="356">
        <f>'detail FY07v01'!J167</f>
        <v>-561214.63</v>
      </c>
      <c r="J63" s="352">
        <f>'detail FY07v01'!K167</f>
        <v>-13686227.910000002</v>
      </c>
      <c r="K63" s="352">
        <f>'detail FY07v01'!L167</f>
        <v>0</v>
      </c>
      <c r="L63" s="352">
        <f>'detail FY07v01'!M167</f>
        <v>-429912.55</v>
      </c>
      <c r="M63" s="352">
        <f>'detail FY07v01'!N167</f>
        <v>0</v>
      </c>
      <c r="N63" s="352">
        <f>'detail FY07v01'!O167</f>
        <v>0</v>
      </c>
      <c r="O63" s="352">
        <f>'detail FY07v01'!P167</f>
        <v>0</v>
      </c>
      <c r="P63" s="352">
        <f>'detail FY07v01'!Q167</f>
        <v>0</v>
      </c>
    </row>
    <row r="64" spans="1:16" s="253" customFormat="1" ht="12.75">
      <c r="A64" s="121">
        <v>19</v>
      </c>
      <c r="B64" s="81"/>
      <c r="C64" s="81" t="s">
        <v>22</v>
      </c>
      <c r="D64" s="81"/>
      <c r="E64" s="81"/>
      <c r="F64" s="353">
        <f>+F59+F61+F62+F63</f>
        <v>553814917.248001</v>
      </c>
      <c r="G64" s="333"/>
      <c r="H64" s="320"/>
      <c r="I64" s="370">
        <f aca="true" t="shared" si="7" ref="I64:P64">+I59+I61+I62+I63</f>
        <v>115310488.32999994</v>
      </c>
      <c r="J64" s="353">
        <f t="shared" si="7"/>
        <v>140774965.2400004</v>
      </c>
      <c r="K64" s="353">
        <f t="shared" si="7"/>
        <v>303646160.2618002</v>
      </c>
      <c r="L64" s="353">
        <f t="shared" si="7"/>
        <v>-429912.55</v>
      </c>
      <c r="M64" s="353">
        <f t="shared" si="7"/>
        <v>0</v>
      </c>
      <c r="N64" s="353">
        <f t="shared" si="7"/>
        <v>0</v>
      </c>
      <c r="O64" s="353">
        <f t="shared" si="7"/>
        <v>-5486784.03380014</v>
      </c>
      <c r="P64" s="353">
        <f t="shared" si="7"/>
        <v>0</v>
      </c>
    </row>
    <row r="65" spans="6:16" ht="12.75">
      <c r="F65" s="342"/>
      <c r="G65" s="328"/>
      <c r="H65" s="252"/>
      <c r="I65" s="361"/>
      <c r="J65" s="361"/>
      <c r="K65" s="361"/>
      <c r="L65" s="361"/>
      <c r="M65" s="361"/>
      <c r="N65" s="361"/>
      <c r="O65" s="361"/>
      <c r="P65" s="361"/>
    </row>
    <row r="66" spans="3:16" ht="12.75">
      <c r="C66" s="120" t="s">
        <v>349</v>
      </c>
      <c r="F66" s="342"/>
      <c r="G66" s="328"/>
      <c r="H66" s="252"/>
      <c r="I66" s="361"/>
      <c r="J66" s="361"/>
      <c r="K66" s="361"/>
      <c r="L66" s="361"/>
      <c r="M66" s="361"/>
      <c r="N66" s="361"/>
      <c r="O66" s="361"/>
      <c r="P66" s="361"/>
    </row>
    <row r="67" spans="1:16" ht="12.75">
      <c r="A67" s="127">
        <v>20</v>
      </c>
      <c r="D67" s="19" t="s">
        <v>142</v>
      </c>
      <c r="F67" s="352">
        <f>+'detail FY07v01'!G176</f>
        <v>-21308.83</v>
      </c>
      <c r="G67" s="327">
        <f>SUM(I67:O67)</f>
        <v>-21308.83</v>
      </c>
      <c r="H67" s="319">
        <f aca="true" t="shared" si="8" ref="H67:H74">+F67-G67</f>
        <v>0</v>
      </c>
      <c r="I67" s="356">
        <f>+'detail FY07v01'!J176</f>
        <v>2055.24</v>
      </c>
      <c r="J67" s="352">
        <f>+'detail FY07v01'!K176</f>
        <v>1165.33</v>
      </c>
      <c r="K67" s="352">
        <f>+'detail FY07v01'!L176</f>
        <v>-24142.08</v>
      </c>
      <c r="L67" s="352">
        <f>+'detail FY07v01'!M176</f>
        <v>0</v>
      </c>
      <c r="M67" s="352">
        <f>+'detail FY07v01'!N176</f>
        <v>0</v>
      </c>
      <c r="N67" s="352">
        <f>+'detail FY07v01'!O176</f>
        <v>0</v>
      </c>
      <c r="O67" s="352">
        <f>+'detail FY07v01'!P176</f>
        <v>-387.32</v>
      </c>
      <c r="P67" s="352">
        <f>+'detail FY07v01'!Q176</f>
        <v>0</v>
      </c>
    </row>
    <row r="68" spans="1:16" ht="12.75">
      <c r="A68" s="127">
        <v>21</v>
      </c>
      <c r="D68" s="19" t="s">
        <v>350</v>
      </c>
      <c r="F68" s="352">
        <f>+'detail FY07v01'!G212</f>
        <v>331277.27820006013</v>
      </c>
      <c r="G68" s="327">
        <f>SUM(I68:P68)</f>
        <v>331277.27820001915</v>
      </c>
      <c r="H68" s="319">
        <f t="shared" si="8"/>
        <v>4.0978193283081055E-08</v>
      </c>
      <c r="I68" s="356">
        <f>+'detail FY07v01'!J212</f>
        <v>-559561.8193999998</v>
      </c>
      <c r="J68" s="352">
        <f>+'detail FY07v01'!K212</f>
        <v>-2788999.5805999995</v>
      </c>
      <c r="K68" s="352">
        <f>+'detail FY07v01'!L212</f>
        <v>20728463.835400015</v>
      </c>
      <c r="L68" s="352">
        <f>+'detail FY07v01'!M212</f>
        <v>0</v>
      </c>
      <c r="M68" s="352">
        <f>+'detail FY07v01'!N212</f>
        <v>129775.35</v>
      </c>
      <c r="N68" s="352">
        <f>+'detail FY07v01'!O212</f>
        <v>0</v>
      </c>
      <c r="O68" s="352">
        <f>+'detail FY07v01'!P212</f>
        <v>-9108380.8774</v>
      </c>
      <c r="P68" s="352">
        <f>+'detail FY07v01'!Q212</f>
        <v>-8070019.629799999</v>
      </c>
    </row>
    <row r="69" spans="1:16" ht="12.75">
      <c r="A69" s="127">
        <v>22</v>
      </c>
      <c r="D69" s="19" t="s">
        <v>25</v>
      </c>
      <c r="F69" s="352">
        <f>+'detail FY07v01'!G222</f>
        <v>15623448.249999996</v>
      </c>
      <c r="G69" s="327">
        <f aca="true" t="shared" si="9" ref="G69:G74">SUM(I69:P69)</f>
        <v>15623448.249999996</v>
      </c>
      <c r="H69" s="319">
        <f t="shared" si="8"/>
        <v>0</v>
      </c>
      <c r="I69" s="356">
        <f>+'detail FY07v01'!J222</f>
        <v>0</v>
      </c>
      <c r="J69" s="352">
        <f>+'detail FY07v01'!K222</f>
        <v>0</v>
      </c>
      <c r="K69" s="352">
        <f>+'detail FY07v01'!L222</f>
        <v>15623448.249999996</v>
      </c>
      <c r="L69" s="352">
        <f>+'detail FY07v01'!M222</f>
        <v>0</v>
      </c>
      <c r="M69" s="352">
        <f>+'detail FY07v01'!N222</f>
        <v>0</v>
      </c>
      <c r="N69" s="352">
        <f>+'detail FY07v01'!O222</f>
        <v>0</v>
      </c>
      <c r="O69" s="352">
        <f>+'detail FY07v01'!P222</f>
        <v>0</v>
      </c>
      <c r="P69" s="352">
        <f>+'detail FY07v01'!Q222</f>
        <v>0</v>
      </c>
    </row>
    <row r="70" spans="1:16" ht="12.75">
      <c r="A70" s="127">
        <v>23</v>
      </c>
      <c r="D70" s="19" t="s">
        <v>351</v>
      </c>
      <c r="F70" s="352">
        <f>'detail FY07v01'!G236</f>
        <v>301519.07</v>
      </c>
      <c r="G70" s="327">
        <f t="shared" si="9"/>
        <v>301519.07</v>
      </c>
      <c r="H70" s="319">
        <f t="shared" si="8"/>
        <v>0</v>
      </c>
      <c r="I70" s="356">
        <f>'detail FY07v01'!J236</f>
        <v>0</v>
      </c>
      <c r="J70" s="352">
        <f>'detail FY07v01'!K236</f>
        <v>0</v>
      </c>
      <c r="K70" s="352">
        <f>'detail FY07v01'!L236</f>
        <v>301519.07</v>
      </c>
      <c r="L70" s="352">
        <f>'detail FY07v01'!M236</f>
        <v>0</v>
      </c>
      <c r="M70" s="352">
        <f>'detail FY07v01'!N236</f>
        <v>0</v>
      </c>
      <c r="N70" s="352">
        <f>'detail FY07v01'!O236</f>
        <v>0</v>
      </c>
      <c r="O70" s="352">
        <f>'detail FY07v01'!P236</f>
        <v>0</v>
      </c>
      <c r="P70" s="352">
        <f>'detail FY07v01'!Q236</f>
        <v>0</v>
      </c>
    </row>
    <row r="71" spans="1:16" ht="12.75">
      <c r="A71" s="127">
        <v>24</v>
      </c>
      <c r="D71" s="19" t="s">
        <v>352</v>
      </c>
      <c r="F71" s="352">
        <f>'detail FY07v01'!G239</f>
        <v>49414213.87</v>
      </c>
      <c r="G71" s="327">
        <f t="shared" si="9"/>
        <v>49414213.87</v>
      </c>
      <c r="H71" s="319">
        <f t="shared" si="8"/>
        <v>0</v>
      </c>
      <c r="I71" s="356">
        <f>'detail FY07v01'!J239</f>
        <v>503194.93</v>
      </c>
      <c r="J71" s="352">
        <f>'detail FY07v01'!K239</f>
        <v>1780247.98</v>
      </c>
      <c r="K71" s="352">
        <f>'detail FY07v01'!L239</f>
        <v>43618665.98</v>
      </c>
      <c r="L71" s="352">
        <f>'detail FY07v01'!M239</f>
        <v>0</v>
      </c>
      <c r="M71" s="352">
        <f>'detail FY07v01'!N239</f>
        <v>0</v>
      </c>
      <c r="N71" s="352">
        <f>'detail FY07v01'!O239</f>
        <v>0</v>
      </c>
      <c r="O71" s="352">
        <f>'detail FY07v01'!P239</f>
        <v>3512104.98</v>
      </c>
      <c r="P71" s="352">
        <f>'detail FY07v01'!Q239</f>
        <v>0</v>
      </c>
    </row>
    <row r="72" spans="1:16" ht="12.75">
      <c r="A72" s="127">
        <v>25</v>
      </c>
      <c r="D72" s="19" t="s">
        <v>353</v>
      </c>
      <c r="F72" s="352">
        <f>'detail FY07v01'!G249</f>
        <v>-238146.32919999998</v>
      </c>
      <c r="G72" s="327">
        <f t="shared" si="9"/>
        <v>-238146.32919999995</v>
      </c>
      <c r="H72" s="319">
        <f t="shared" si="8"/>
        <v>0</v>
      </c>
      <c r="I72" s="356">
        <f>'detail FY07v01'!J249</f>
        <v>0</v>
      </c>
      <c r="J72" s="352">
        <f>'detail FY07v01'!K249</f>
        <v>0</v>
      </c>
      <c r="K72" s="352">
        <f>'detail FY07v01'!L249</f>
        <v>-108370.97919999994</v>
      </c>
      <c r="L72" s="352">
        <f>'detail FY07v01'!M249</f>
        <v>0</v>
      </c>
      <c r="M72" s="352">
        <f>'detail FY07v01'!N249</f>
        <v>-129775.35</v>
      </c>
      <c r="N72" s="352">
        <f>'detail FY07v01'!O249</f>
        <v>0</v>
      </c>
      <c r="O72" s="352">
        <f>'detail FY07v01'!P249</f>
        <v>0</v>
      </c>
      <c r="P72" s="352">
        <f>'detail FY07v01'!Q249</f>
        <v>0</v>
      </c>
    </row>
    <row r="73" spans="1:16" ht="12.75">
      <c r="A73" s="127">
        <v>26</v>
      </c>
      <c r="D73" s="19" t="s">
        <v>354</v>
      </c>
      <c r="F73" s="352">
        <f>'detail FY07v01'!G255</f>
        <v>0</v>
      </c>
      <c r="G73" s="327">
        <f t="shared" si="9"/>
        <v>0</v>
      </c>
      <c r="H73" s="319">
        <f t="shared" si="8"/>
        <v>0</v>
      </c>
      <c r="I73" s="356">
        <f>'detail FY07v01'!J255</f>
        <v>0</v>
      </c>
      <c r="J73" s="352">
        <f>'detail FY07v01'!K255</f>
        <v>0</v>
      </c>
      <c r="K73" s="352">
        <f>'detail FY07v01'!L255</f>
        <v>0</v>
      </c>
      <c r="L73" s="352">
        <f>'detail FY07v01'!M255</f>
        <v>0</v>
      </c>
      <c r="M73" s="352">
        <f>'detail FY07v01'!N255</f>
        <v>0</v>
      </c>
      <c r="N73" s="352">
        <f>'detail FY07v01'!O255</f>
        <v>0</v>
      </c>
      <c r="O73" s="352">
        <f>'detail FY07v01'!P255</f>
        <v>0</v>
      </c>
      <c r="P73" s="352">
        <f>'detail FY07v01'!Q255</f>
        <v>0</v>
      </c>
    </row>
    <row r="74" spans="1:16" ht="12.75">
      <c r="A74" s="127">
        <v>27</v>
      </c>
      <c r="D74" s="19" t="s">
        <v>355</v>
      </c>
      <c r="F74" s="352">
        <f>'detail FY07v01'!G268</f>
        <v>-4744.129999999983</v>
      </c>
      <c r="G74" s="327">
        <f t="shared" si="9"/>
        <v>-4744.129999999983</v>
      </c>
      <c r="H74" s="319">
        <f t="shared" si="8"/>
        <v>0</v>
      </c>
      <c r="I74" s="356">
        <f>'detail FY07v01'!J268</f>
        <v>0</v>
      </c>
      <c r="J74" s="352">
        <f>'detail FY07v01'!K268</f>
        <v>0</v>
      </c>
      <c r="K74" s="352">
        <f>'detail FY07v01'!L268</f>
        <v>-4356.809999999983</v>
      </c>
      <c r="L74" s="352">
        <f>'detail FY07v01'!M268</f>
        <v>0</v>
      </c>
      <c r="M74" s="352">
        <f>'detail FY07v01'!N268</f>
        <v>0</v>
      </c>
      <c r="N74" s="352">
        <f>'detail FY07v01'!O268</f>
        <v>0</v>
      </c>
      <c r="O74" s="352">
        <f>'detail FY07v01'!P268</f>
        <v>-387.32</v>
      </c>
      <c r="P74" s="352">
        <f>'detail FY07v01'!Q268</f>
        <v>0</v>
      </c>
    </row>
    <row r="75" spans="6:16" ht="12.75">
      <c r="F75" s="342"/>
      <c r="G75" s="328"/>
      <c r="H75" s="252"/>
      <c r="I75" s="361"/>
      <c r="J75" s="361"/>
      <c r="K75" s="361"/>
      <c r="L75" s="361"/>
      <c r="M75" s="361"/>
      <c r="N75" s="361"/>
      <c r="O75" s="361"/>
      <c r="P75" s="361"/>
    </row>
    <row r="76" spans="3:16" ht="12.75">
      <c r="C76" s="120" t="s">
        <v>105</v>
      </c>
      <c r="F76" s="342"/>
      <c r="G76" s="328"/>
      <c r="H76" s="252"/>
      <c r="I76" s="361"/>
      <c r="J76" s="361"/>
      <c r="K76" s="361"/>
      <c r="L76" s="361"/>
      <c r="M76" s="361"/>
      <c r="N76" s="361"/>
      <c r="O76" s="361"/>
      <c r="P76" s="361"/>
    </row>
    <row r="77" spans="1:16" ht="12.75">
      <c r="A77" s="127">
        <v>28</v>
      </c>
      <c r="D77" s="19" t="s">
        <v>106</v>
      </c>
      <c r="F77" s="352">
        <f>'detail FY07v01'!G274</f>
        <v>-60533898.51000001</v>
      </c>
      <c r="G77" s="327">
        <f>SUM(I77:O77)</f>
        <v>-60533898.51</v>
      </c>
      <c r="H77" s="319">
        <f>+F77-G77</f>
        <v>0</v>
      </c>
      <c r="I77" s="356">
        <f>'detail FY07v01'!J274</f>
        <v>-1053071.02</v>
      </c>
      <c r="J77" s="352">
        <f>'detail FY07v01'!K274</f>
        <v>-16976159.23</v>
      </c>
      <c r="K77" s="352">
        <f>'detail FY07v01'!L274</f>
        <v>-39913146.699999996</v>
      </c>
      <c r="L77" s="352">
        <f>'detail FY07v01'!M274</f>
        <v>0</v>
      </c>
      <c r="M77" s="352">
        <f>'detail FY07v01'!N274</f>
        <v>0</v>
      </c>
      <c r="N77" s="352">
        <f>'detail FY07v01'!O274</f>
        <v>0</v>
      </c>
      <c r="O77" s="352">
        <f>'detail FY07v01'!P274</f>
        <v>-2591521.56</v>
      </c>
      <c r="P77" s="352">
        <f>'detail FY07v01'!Q274</f>
        <v>0</v>
      </c>
    </row>
    <row r="78" spans="1:16" ht="12.75">
      <c r="A78" s="127">
        <v>29</v>
      </c>
      <c r="D78" s="19" t="s">
        <v>360</v>
      </c>
      <c r="F78" s="352">
        <f>'detail FY07v01'!G283</f>
        <v>106291196.17779991</v>
      </c>
      <c r="G78" s="327">
        <f>SUM(I78:O78)</f>
        <v>106291196.17779988</v>
      </c>
      <c r="H78" s="319">
        <f>+F78-G78</f>
        <v>0</v>
      </c>
      <c r="I78" s="356">
        <f>'detail FY07v01'!J283</f>
        <v>0</v>
      </c>
      <c r="J78" s="352">
        <f>'detail FY07v01'!K283</f>
        <v>0</v>
      </c>
      <c r="K78" s="352">
        <f>'detail FY07v01'!L283</f>
        <v>0</v>
      </c>
      <c r="L78" s="352">
        <f>'detail FY07v01'!M283</f>
        <v>0</v>
      </c>
      <c r="M78" s="352">
        <f>'detail FY07v01'!N283</f>
        <v>0</v>
      </c>
      <c r="N78" s="352">
        <f>'detail FY07v01'!O283</f>
        <v>0</v>
      </c>
      <c r="O78" s="352">
        <f>'detail FY07v01'!P283</f>
        <v>106291196.17779988</v>
      </c>
      <c r="P78" s="352">
        <f>'detail FY07v01'!Q283</f>
        <v>0</v>
      </c>
    </row>
    <row r="79" spans="1:16" ht="12.75">
      <c r="A79" s="127">
        <v>30</v>
      </c>
      <c r="D79" s="19" t="s">
        <v>108</v>
      </c>
      <c r="F79" s="352">
        <f>'detail FY07v01'!G308</f>
        <v>40325541.43910071</v>
      </c>
      <c r="G79" s="327">
        <f>SUM(I79:O79)</f>
        <v>40325541.439100236</v>
      </c>
      <c r="H79" s="319">
        <f>+F79-G79</f>
        <v>4.76837158203125E-07</v>
      </c>
      <c r="I79" s="356">
        <f>'detail FY07v01'!J308</f>
        <v>-9886122.309300024</v>
      </c>
      <c r="J79" s="352">
        <f>'detail FY07v01'!K308</f>
        <v>-8237603.350499698</v>
      </c>
      <c r="K79" s="352">
        <f>'detail FY07v01'!L308</f>
        <v>59727084.283999965</v>
      </c>
      <c r="L79" s="352">
        <f>'detail FY07v01'!M308</f>
        <v>0</v>
      </c>
      <c r="M79" s="352">
        <f>'detail FY07v01'!N308</f>
        <v>0</v>
      </c>
      <c r="N79" s="352">
        <f>'detail FY07v01'!O308</f>
        <v>0</v>
      </c>
      <c r="O79" s="352">
        <f>'detail FY07v01'!P308</f>
        <v>-1277817.1851000024</v>
      </c>
      <c r="P79" s="352">
        <f>'detail FY07v01'!Q308</f>
        <v>0</v>
      </c>
    </row>
    <row r="80" spans="1:16" ht="12.75">
      <c r="A80" s="127">
        <v>31</v>
      </c>
      <c r="D80" s="19" t="s">
        <v>361</v>
      </c>
      <c r="F80" s="352">
        <f>'detail FY07v01'!G313</f>
        <v>0</v>
      </c>
      <c r="G80" s="327">
        <f>SUM(I80:O80)</f>
        <v>0</v>
      </c>
      <c r="H80" s="319">
        <f>+F80-G80</f>
        <v>0</v>
      </c>
      <c r="I80" s="356">
        <f>'detail FY07v01'!J313</f>
        <v>0</v>
      </c>
      <c r="J80" s="352">
        <f>'detail FY07v01'!K313</f>
        <v>0</v>
      </c>
      <c r="K80" s="352">
        <f>'detail FY07v01'!L313</f>
        <v>0</v>
      </c>
      <c r="L80" s="352">
        <f>'detail FY07v01'!M313</f>
        <v>0</v>
      </c>
      <c r="M80" s="352">
        <f>'detail FY07v01'!N313</f>
        <v>0</v>
      </c>
      <c r="N80" s="352">
        <f>'detail FY07v01'!O313</f>
        <v>0</v>
      </c>
      <c r="O80" s="352">
        <f>'detail FY07v01'!P313</f>
        <v>0</v>
      </c>
      <c r="P80" s="352">
        <f>'detail FY07v01'!Q313</f>
        <v>0</v>
      </c>
    </row>
    <row r="81" spans="1:16" ht="12.75">
      <c r="A81" s="127">
        <v>32</v>
      </c>
      <c r="D81" s="19" t="s">
        <v>24</v>
      </c>
      <c r="F81" s="342"/>
      <c r="G81" s="328"/>
      <c r="H81" s="252"/>
      <c r="I81" s="361"/>
      <c r="J81" s="361"/>
      <c r="K81" s="361"/>
      <c r="L81" s="361"/>
      <c r="M81" s="361"/>
      <c r="N81" s="361"/>
      <c r="O81" s="361"/>
      <c r="P81" s="361"/>
    </row>
    <row r="82" spans="6:16" ht="12.75">
      <c r="F82" s="342"/>
      <c r="G82" s="328"/>
      <c r="H82" s="252"/>
      <c r="I82" s="361"/>
      <c r="J82" s="361"/>
      <c r="K82" s="361"/>
      <c r="L82" s="361"/>
      <c r="M82" s="361"/>
      <c r="N82" s="361"/>
      <c r="O82" s="361"/>
      <c r="P82" s="361"/>
    </row>
    <row r="83" spans="6:16" ht="12.75">
      <c r="F83" s="342"/>
      <c r="G83" s="328"/>
      <c r="H83" s="252"/>
      <c r="I83" s="361"/>
      <c r="J83" s="361"/>
      <c r="K83" s="361"/>
      <c r="L83" s="361"/>
      <c r="M83" s="361"/>
      <c r="N83" s="361"/>
      <c r="O83" s="361"/>
      <c r="P83" s="361"/>
    </row>
    <row r="84" spans="1:16" s="253" customFormat="1" ht="12.75">
      <c r="A84" s="121">
        <v>33</v>
      </c>
      <c r="B84" s="81"/>
      <c r="C84" s="81" t="s">
        <v>362</v>
      </c>
      <c r="D84" s="81"/>
      <c r="E84" s="81"/>
      <c r="F84" s="379">
        <f>SUM(F64:F83)</f>
        <v>705304015.5339017</v>
      </c>
      <c r="G84" s="327">
        <f>SUM(I84:P84)</f>
        <v>705304015.5339007</v>
      </c>
      <c r="H84" s="319">
        <f>+F84-G84</f>
        <v>9.5367431640625E-07</v>
      </c>
      <c r="I84" s="380">
        <f aca="true" t="shared" si="10" ref="I84:P84">SUM(I64:I83)</f>
        <v>104316983.35129993</v>
      </c>
      <c r="J84" s="379">
        <f t="shared" si="10"/>
        <v>114553616.3889007</v>
      </c>
      <c r="K84" s="379">
        <f t="shared" si="10"/>
        <v>403595325.1120002</v>
      </c>
      <c r="L84" s="379">
        <f t="shared" si="10"/>
        <v>-429912.55</v>
      </c>
      <c r="M84" s="379">
        <f t="shared" si="10"/>
        <v>0</v>
      </c>
      <c r="N84" s="379">
        <f t="shared" si="10"/>
        <v>0</v>
      </c>
      <c r="O84" s="379">
        <f t="shared" si="10"/>
        <v>91338022.86149974</v>
      </c>
      <c r="P84" s="379">
        <f t="shared" si="10"/>
        <v>-8070019.629799999</v>
      </c>
    </row>
    <row r="85" spans="1:16" s="253" customFormat="1" ht="12.75">
      <c r="A85" s="121"/>
      <c r="B85" s="81"/>
      <c r="C85" s="81"/>
      <c r="D85" s="81"/>
      <c r="E85" s="81"/>
      <c r="F85" s="348"/>
      <c r="G85" s="333"/>
      <c r="H85" s="320"/>
      <c r="I85" s="367"/>
      <c r="J85" s="348"/>
      <c r="K85" s="348"/>
      <c r="L85" s="348"/>
      <c r="M85" s="348"/>
      <c r="N85" s="348"/>
      <c r="O85" s="348"/>
      <c r="P85" s="348"/>
    </row>
    <row r="86" spans="1:16" s="253" customFormat="1" ht="12.75">
      <c r="A86" s="121"/>
      <c r="B86" s="81"/>
      <c r="C86" s="81"/>
      <c r="D86" s="81"/>
      <c r="E86" s="81"/>
      <c r="F86" s="348"/>
      <c r="G86" s="333"/>
      <c r="H86" s="320"/>
      <c r="I86" s="367"/>
      <c r="J86" s="348"/>
      <c r="K86" s="348"/>
      <c r="L86" s="348"/>
      <c r="M86" s="348"/>
      <c r="N86" s="348"/>
      <c r="O86" s="348"/>
      <c r="P86" s="348"/>
    </row>
    <row r="87" spans="1:16" s="253" customFormat="1" ht="12.75">
      <c r="A87" s="288"/>
      <c r="B87" s="286"/>
      <c r="C87" s="286" t="s">
        <v>196</v>
      </c>
      <c r="D87" s="286"/>
      <c r="E87" s="286"/>
      <c r="F87" s="354"/>
      <c r="G87" s="333"/>
      <c r="H87" s="320"/>
      <c r="I87" s="354"/>
      <c r="J87" s="354"/>
      <c r="K87" s="354"/>
      <c r="L87" s="354"/>
      <c r="M87" s="354"/>
      <c r="N87" s="354"/>
      <c r="O87" s="354"/>
      <c r="P87" s="354"/>
    </row>
    <row r="88" spans="1:16" ht="12.75">
      <c r="A88" s="284"/>
      <c r="B88" s="285"/>
      <c r="C88" s="285" t="s">
        <v>367</v>
      </c>
      <c r="D88" s="285"/>
      <c r="E88" s="285"/>
      <c r="F88" s="346">
        <f>'detail FY07v01'!G324</f>
        <v>14677355.090000004</v>
      </c>
      <c r="G88" s="327">
        <f>SUM(I88:P88)</f>
        <v>14677355.090000004</v>
      </c>
      <c r="H88" s="319">
        <f>+F88-G88</f>
        <v>0</v>
      </c>
      <c r="I88" s="346">
        <f>'detail FY07v01'!J324</f>
        <v>561214.63</v>
      </c>
      <c r="J88" s="346">
        <f>'detail FY07v01'!K324</f>
        <v>13686227.910000002</v>
      </c>
      <c r="K88" s="346">
        <f>'detail FY07v01'!L324</f>
        <v>0</v>
      </c>
      <c r="L88" s="346">
        <f>'detail FY07v01'!M324</f>
        <v>429912.55</v>
      </c>
      <c r="M88" s="346">
        <f>'detail FY07v01'!N324</f>
        <v>0</v>
      </c>
      <c r="N88" s="346">
        <f>'detail FY07v01'!O324</f>
        <v>0</v>
      </c>
      <c r="O88" s="346">
        <f>'detail FY07v01'!P324</f>
        <v>0</v>
      </c>
      <c r="P88" s="346">
        <f>'detail FY07v01'!Q324</f>
        <v>0</v>
      </c>
    </row>
    <row r="89" spans="1:16" ht="12.75">
      <c r="A89" s="284"/>
      <c r="B89" s="285"/>
      <c r="C89" s="285"/>
      <c r="D89" s="285"/>
      <c r="E89" s="285"/>
      <c r="F89" s="346"/>
      <c r="G89" s="333"/>
      <c r="H89" s="320"/>
      <c r="I89" s="346"/>
      <c r="J89" s="346"/>
      <c r="K89" s="346"/>
      <c r="L89" s="346"/>
      <c r="M89" s="346"/>
      <c r="N89" s="346"/>
      <c r="O89" s="346"/>
      <c r="P89" s="346"/>
    </row>
    <row r="90" spans="1:16" ht="12.75">
      <c r="A90" s="284"/>
      <c r="B90" s="285"/>
      <c r="C90" s="315" t="s">
        <v>386</v>
      </c>
      <c r="D90" s="285"/>
      <c r="E90" s="285"/>
      <c r="F90" s="346">
        <f>SUM(I90:P90)</f>
        <v>-17167183.450000003</v>
      </c>
      <c r="G90" s="327">
        <f>SUM(I90:P90)</f>
        <v>-17167183.450000003</v>
      </c>
      <c r="H90" s="319">
        <f>+F90-G90</f>
        <v>0</v>
      </c>
      <c r="I90" s="346"/>
      <c r="J90" s="346">
        <f>'detail FY07v01'!K327</f>
        <v>-17167183.450000003</v>
      </c>
      <c r="K90" s="346"/>
      <c r="L90" s="346"/>
      <c r="M90" s="346"/>
      <c r="N90" s="346"/>
      <c r="O90" s="346"/>
      <c r="P90" s="346"/>
    </row>
    <row r="91" spans="1:16" ht="12.75">
      <c r="A91" s="284"/>
      <c r="B91" s="285"/>
      <c r="C91" s="315"/>
      <c r="D91" s="285"/>
      <c r="E91" s="285"/>
      <c r="F91" s="346"/>
      <c r="G91" s="333"/>
      <c r="H91" s="320"/>
      <c r="I91" s="346"/>
      <c r="J91" s="346"/>
      <c r="K91" s="346"/>
      <c r="L91" s="346"/>
      <c r="M91" s="346"/>
      <c r="N91" s="346"/>
      <c r="O91" s="346"/>
      <c r="P91" s="346"/>
    </row>
    <row r="92" spans="1:16" ht="12.75">
      <c r="A92" s="284"/>
      <c r="B92" s="285"/>
      <c r="C92" s="285" t="s">
        <v>383</v>
      </c>
      <c r="D92" s="285"/>
      <c r="E92" s="285"/>
      <c r="F92" s="346">
        <f>P92</f>
        <v>8070019.629799999</v>
      </c>
      <c r="G92" s="327">
        <f>SUM(I92:P92)</f>
        <v>8070019.629799999</v>
      </c>
      <c r="H92" s="319">
        <f>+F92-G92</f>
        <v>0</v>
      </c>
      <c r="I92" s="346"/>
      <c r="J92" s="346"/>
      <c r="K92" s="346"/>
      <c r="L92" s="346"/>
      <c r="M92" s="346"/>
      <c r="N92" s="346"/>
      <c r="O92" s="346"/>
      <c r="P92" s="346">
        <f>'detail FY07v01'!Q329*-1</f>
        <v>8070019.629799999</v>
      </c>
    </row>
    <row r="93" spans="1:16" ht="12.75">
      <c r="A93" s="284"/>
      <c r="B93" s="285"/>
      <c r="C93" s="285"/>
      <c r="D93" s="285"/>
      <c r="E93" s="285"/>
      <c r="F93" s="346"/>
      <c r="G93" s="333"/>
      <c r="H93" s="320"/>
      <c r="I93" s="346"/>
      <c r="J93" s="346"/>
      <c r="K93" s="346"/>
      <c r="L93" s="346"/>
      <c r="M93" s="346"/>
      <c r="N93" s="346"/>
      <c r="O93" s="346"/>
      <c r="P93" s="346"/>
    </row>
    <row r="94" spans="1:16" ht="12.75">
      <c r="A94" s="284"/>
      <c r="B94" s="285"/>
      <c r="C94" s="285" t="s">
        <v>388</v>
      </c>
      <c r="D94" s="285"/>
      <c r="E94" s="285"/>
      <c r="F94" s="346">
        <f>SUM(I94:P94)</f>
        <v>296116.16</v>
      </c>
      <c r="G94" s="327">
        <f>SUM(I94:P94)</f>
        <v>296116.16</v>
      </c>
      <c r="H94" s="319">
        <f>+F94-G94</f>
        <v>0</v>
      </c>
      <c r="I94" s="346"/>
      <c r="J94" s="346"/>
      <c r="K94" s="346">
        <f>+'detail FY07v01'!L341</f>
        <v>296116.16</v>
      </c>
      <c r="L94" s="346"/>
      <c r="M94" s="346"/>
      <c r="N94" s="346"/>
      <c r="O94" s="346"/>
      <c r="P94" s="346"/>
    </row>
    <row r="95" spans="1:16" ht="12.75">
      <c r="A95" s="284"/>
      <c r="B95" s="285"/>
      <c r="C95" s="285"/>
      <c r="D95" s="285"/>
      <c r="E95" s="285"/>
      <c r="F95" s="346"/>
      <c r="G95" s="333"/>
      <c r="H95" s="320"/>
      <c r="I95" s="346"/>
      <c r="J95" s="346"/>
      <c r="K95" s="346"/>
      <c r="L95" s="346"/>
      <c r="M95" s="346"/>
      <c r="N95" s="346"/>
      <c r="O95" s="346"/>
      <c r="P95" s="346"/>
    </row>
    <row r="96" spans="1:16" ht="12.75">
      <c r="A96" s="284"/>
      <c r="B96" s="285"/>
      <c r="C96" s="315" t="s">
        <v>370</v>
      </c>
      <c r="D96" s="285"/>
      <c r="E96" s="285"/>
      <c r="F96" s="346">
        <f>SUM(I96:P96)</f>
        <v>24529.4</v>
      </c>
      <c r="G96" s="327">
        <f>SUM(I96:P96)</f>
        <v>24529.4</v>
      </c>
      <c r="H96" s="319">
        <f>+F96-G96</f>
        <v>0</v>
      </c>
      <c r="I96" s="346"/>
      <c r="J96" s="346"/>
      <c r="K96" s="346">
        <f>'detail FY07v01'!L344</f>
        <v>24142.08</v>
      </c>
      <c r="L96" s="346"/>
      <c r="M96" s="346"/>
      <c r="N96" s="346"/>
      <c r="O96" s="346">
        <f>'detail FY07v01'!P344</f>
        <v>387.32</v>
      </c>
      <c r="P96" s="346"/>
    </row>
    <row r="97" spans="1:16" ht="12.75">
      <c r="A97" s="284"/>
      <c r="B97" s="285"/>
      <c r="C97" s="285"/>
      <c r="D97" s="285"/>
      <c r="E97" s="285"/>
      <c r="F97" s="346"/>
      <c r="G97" s="333"/>
      <c r="H97" s="320"/>
      <c r="I97" s="346"/>
      <c r="J97" s="346"/>
      <c r="K97" s="346"/>
      <c r="L97" s="346"/>
      <c r="M97" s="346"/>
      <c r="N97" s="346"/>
      <c r="O97" s="346"/>
      <c r="P97" s="346"/>
    </row>
    <row r="98" spans="1:16" ht="12.75">
      <c r="A98" s="284"/>
      <c r="B98" s="285"/>
      <c r="C98" s="285" t="s">
        <v>133</v>
      </c>
      <c r="D98" s="285"/>
      <c r="E98" s="285"/>
      <c r="F98" s="346">
        <f>SUM(I98:P98)</f>
        <v>6423751.01</v>
      </c>
      <c r="G98" s="327">
        <f>SUM(I98:P98)</f>
        <v>6423751.01</v>
      </c>
      <c r="H98" s="319">
        <f>+F98-G98</f>
        <v>0</v>
      </c>
      <c r="I98" s="346"/>
      <c r="J98" s="346"/>
      <c r="K98" s="346"/>
      <c r="L98" s="346"/>
      <c r="M98" s="346"/>
      <c r="N98" s="346"/>
      <c r="O98" s="346">
        <f>'detail FY07v01'!P347*-1</f>
        <v>6423751.01</v>
      </c>
      <c r="P98" s="346"/>
    </row>
    <row r="99" spans="1:16" ht="12.75">
      <c r="A99" s="284"/>
      <c r="B99" s="285"/>
      <c r="C99" s="285"/>
      <c r="D99" s="285"/>
      <c r="E99" s="285"/>
      <c r="F99" s="346"/>
      <c r="G99" s="333"/>
      <c r="H99" s="320"/>
      <c r="I99" s="346"/>
      <c r="J99" s="346"/>
      <c r="K99" s="346"/>
      <c r="L99" s="346"/>
      <c r="M99" s="346"/>
      <c r="N99" s="346"/>
      <c r="O99" s="346"/>
      <c r="P99" s="346"/>
    </row>
    <row r="100" spans="1:16" ht="12.75">
      <c r="A100" s="284"/>
      <c r="B100" s="285"/>
      <c r="C100" s="285" t="str">
        <f>'detail FY07v01'!B349</f>
        <v>missing crosswalk items from line 16 (should be SBR lines 3D1a, 3D1b, 3D2a, 3D2b,  NOT line 19B)</v>
      </c>
      <c r="D100" s="285"/>
      <c r="E100" s="285"/>
      <c r="F100" s="346">
        <f>SUM(I100:P100)</f>
        <v>-97691321.37799987</v>
      </c>
      <c r="G100" s="327">
        <f>SUM(I100:P100)</f>
        <v>-97691321.37799987</v>
      </c>
      <c r="H100" s="319">
        <f>+F100-G100</f>
        <v>0</v>
      </c>
      <c r="I100" s="346"/>
      <c r="J100" s="346"/>
      <c r="K100" s="346"/>
      <c r="L100" s="346"/>
      <c r="M100" s="346"/>
      <c r="N100" s="346"/>
      <c r="O100" s="346">
        <f>'detail FY07v01'!P354</f>
        <v>-97691321.37799987</v>
      </c>
      <c r="P100" s="346"/>
    </row>
    <row r="101" spans="1:16" s="253" customFormat="1" ht="12.75">
      <c r="A101" s="288"/>
      <c r="B101" s="286"/>
      <c r="C101" s="286"/>
      <c r="D101" s="285" t="s">
        <v>400</v>
      </c>
      <c r="E101" s="286"/>
      <c r="F101" s="354"/>
      <c r="G101" s="333"/>
      <c r="H101" s="320"/>
      <c r="I101" s="354"/>
      <c r="J101" s="354"/>
      <c r="K101" s="354"/>
      <c r="L101" s="354"/>
      <c r="M101" s="354"/>
      <c r="N101" s="354"/>
      <c r="O101" s="354"/>
      <c r="P101" s="354"/>
    </row>
    <row r="102" spans="1:16" s="253" customFormat="1" ht="12.75">
      <c r="A102" s="288"/>
      <c r="B102" s="286"/>
      <c r="C102" s="286"/>
      <c r="D102" s="285"/>
      <c r="E102" s="286"/>
      <c r="F102" s="354"/>
      <c r="G102" s="333"/>
      <c r="H102" s="320"/>
      <c r="I102" s="354"/>
      <c r="J102" s="354"/>
      <c r="K102" s="354"/>
      <c r="L102" s="354"/>
      <c r="M102" s="354"/>
      <c r="N102" s="354"/>
      <c r="O102" s="354"/>
      <c r="P102" s="354"/>
    </row>
    <row r="103" spans="1:16" s="253" customFormat="1" ht="12.75">
      <c r="A103" s="288"/>
      <c r="B103" s="286"/>
      <c r="C103" s="286" t="s">
        <v>401</v>
      </c>
      <c r="D103" s="285"/>
      <c r="E103" s="286"/>
      <c r="F103" s="354"/>
      <c r="G103" s="333"/>
      <c r="H103" s="320"/>
      <c r="I103" s="354"/>
      <c r="J103" s="354"/>
      <c r="K103" s="354"/>
      <c r="L103" s="354"/>
      <c r="M103" s="354"/>
      <c r="N103" s="354"/>
      <c r="O103" s="354"/>
      <c r="P103" s="354"/>
    </row>
    <row r="104" spans="1:16" s="253" customFormat="1" ht="12.75">
      <c r="A104" s="288"/>
      <c r="B104" s="286"/>
      <c r="C104" s="286" t="s">
        <v>402</v>
      </c>
      <c r="D104" s="286"/>
      <c r="E104" s="286"/>
      <c r="F104" s="354"/>
      <c r="G104" s="333"/>
      <c r="H104" s="320"/>
      <c r="I104" s="354"/>
      <c r="J104" s="354"/>
      <c r="K104" s="354"/>
      <c r="L104" s="354"/>
      <c r="M104" s="354"/>
      <c r="N104" s="354"/>
      <c r="O104" s="354"/>
      <c r="P104" s="354"/>
    </row>
    <row r="105" spans="1:16" s="253" customFormat="1" ht="12.75">
      <c r="A105" s="288"/>
      <c r="B105" s="286"/>
      <c r="C105" s="286" t="s">
        <v>403</v>
      </c>
      <c r="D105" s="286"/>
      <c r="E105" s="286"/>
      <c r="F105" s="354"/>
      <c r="G105" s="333"/>
      <c r="H105" s="320"/>
      <c r="I105" s="354"/>
      <c r="J105" s="354"/>
      <c r="K105" s="354"/>
      <c r="L105" s="354"/>
      <c r="M105" s="354"/>
      <c r="N105" s="354"/>
      <c r="O105" s="354"/>
      <c r="P105" s="354"/>
    </row>
    <row r="106" spans="1:16" s="253" customFormat="1" ht="12.75">
      <c r="A106" s="288"/>
      <c r="B106" s="286"/>
      <c r="C106" s="286"/>
      <c r="D106" s="286"/>
      <c r="E106" s="286"/>
      <c r="F106" s="354"/>
      <c r="G106" s="333"/>
      <c r="H106" s="320"/>
      <c r="I106" s="354"/>
      <c r="J106" s="354"/>
      <c r="K106" s="354"/>
      <c r="L106" s="354"/>
      <c r="M106" s="354"/>
      <c r="N106" s="354"/>
      <c r="O106" s="354"/>
      <c r="P106" s="354"/>
    </row>
    <row r="107" spans="1:16" s="253" customFormat="1" ht="12.75">
      <c r="A107" s="316"/>
      <c r="B107" s="317"/>
      <c r="C107" s="317" t="s">
        <v>404</v>
      </c>
      <c r="D107" s="317"/>
      <c r="E107" s="317"/>
      <c r="F107" s="355">
        <f>SUM(I107:P107)</f>
        <v>14.97</v>
      </c>
      <c r="G107" s="334">
        <f>SUM(I107:P107)</f>
        <v>14.97</v>
      </c>
      <c r="H107" s="322">
        <f>+F107-G107</f>
        <v>0</v>
      </c>
      <c r="I107" s="371">
        <v>3</v>
      </c>
      <c r="J107" s="371">
        <v>7</v>
      </c>
      <c r="K107" s="371">
        <v>-0.01</v>
      </c>
      <c r="L107" s="371"/>
      <c r="M107" s="371"/>
      <c r="N107" s="371"/>
      <c r="O107" s="371">
        <v>4.98</v>
      </c>
      <c r="P107" s="371"/>
    </row>
    <row r="108" spans="6:16" ht="12.75">
      <c r="F108" s="375">
        <f>SUM(F84:F107)</f>
        <v>619937296.9657017</v>
      </c>
      <c r="G108" s="373">
        <f>SUM(I108:P108)</f>
        <v>619937296.9657007</v>
      </c>
      <c r="H108" s="374">
        <f>+F108-G108</f>
        <v>9.5367431640625E-07</v>
      </c>
      <c r="I108" s="375">
        <f>SUM(I84:I107)</f>
        <v>104878200.98129992</v>
      </c>
      <c r="J108" s="375">
        <f aca="true" t="shared" si="11" ref="J108:P108">SUM(J84:J107)</f>
        <v>111072667.84890069</v>
      </c>
      <c r="K108" s="375">
        <f t="shared" si="11"/>
        <v>403915583.34200025</v>
      </c>
      <c r="L108" s="375">
        <f t="shared" si="11"/>
        <v>0</v>
      </c>
      <c r="M108" s="375">
        <f t="shared" si="11"/>
        <v>0</v>
      </c>
      <c r="N108" s="375">
        <f t="shared" si="11"/>
        <v>0</v>
      </c>
      <c r="O108" s="375">
        <f t="shared" si="11"/>
        <v>70844.79349986791</v>
      </c>
      <c r="P108" s="375">
        <f t="shared" si="11"/>
        <v>0</v>
      </c>
    </row>
    <row r="109" spans="1:16" s="266" customFormat="1" ht="12.75">
      <c r="A109" s="264"/>
      <c r="B109" s="265"/>
      <c r="C109" s="265"/>
      <c r="D109" s="265" t="s">
        <v>364</v>
      </c>
      <c r="E109" s="265"/>
      <c r="F109" s="376">
        <f>'detail FY07v01'!G319</f>
        <v>-619937296.9599998</v>
      </c>
      <c r="G109" s="377">
        <f>SUM(I109:P109)</f>
        <v>-619937296.9599999</v>
      </c>
      <c r="H109" s="374">
        <f>+F109-G109</f>
        <v>0</v>
      </c>
      <c r="I109" s="376">
        <f>'detail FY07v01'!J319</f>
        <v>-104878200.98000003</v>
      </c>
      <c r="J109" s="376">
        <f>'detail FY07v01'!K319</f>
        <v>-111072667.84999998</v>
      </c>
      <c r="K109" s="376">
        <f>'detail FY07v01'!L319</f>
        <v>-403915583.34</v>
      </c>
      <c r="L109" s="376">
        <f>'detail FY07v01'!M319</f>
        <v>0</v>
      </c>
      <c r="M109" s="376">
        <f>'detail FY07v01'!N319</f>
        <v>0</v>
      </c>
      <c r="N109" s="376">
        <f>'detail FY07v01'!O319</f>
        <v>0</v>
      </c>
      <c r="O109" s="376">
        <f>'detail FY07v01'!P319</f>
        <v>-70844.78999999352</v>
      </c>
      <c r="P109" s="376">
        <f>'detail FY07v01'!Q319</f>
        <v>0</v>
      </c>
    </row>
    <row r="110" spans="6:16" ht="12.75">
      <c r="F110" s="357">
        <f>+F108+F109</f>
        <v>0.005701899528503418</v>
      </c>
      <c r="G110" s="327">
        <f>SUM(I110:P110)</f>
        <v>0.005700746100046672</v>
      </c>
      <c r="H110" s="319">
        <f>+F110-G110</f>
        <v>1.1534284567460418E-06</v>
      </c>
      <c r="I110" s="372">
        <f aca="true" t="shared" si="12" ref="I110:P110">+I108+I109</f>
        <v>0.0012998878955841064</v>
      </c>
      <c r="J110" s="357">
        <f t="shared" si="12"/>
        <v>-0.0010992884635925293</v>
      </c>
      <c r="K110" s="357">
        <f t="shared" si="12"/>
        <v>0.002000272274017334</v>
      </c>
      <c r="L110" s="357">
        <f t="shared" si="12"/>
        <v>0</v>
      </c>
      <c r="M110" s="357">
        <f t="shared" si="12"/>
        <v>0</v>
      </c>
      <c r="N110" s="357">
        <f t="shared" si="12"/>
        <v>0</v>
      </c>
      <c r="O110" s="357">
        <f t="shared" si="12"/>
        <v>0.003499874394037761</v>
      </c>
      <c r="P110" s="357">
        <f t="shared" si="12"/>
        <v>0</v>
      </c>
    </row>
    <row r="111" spans="7:16" ht="12.75">
      <c r="G111" s="126"/>
      <c r="H111" s="126"/>
      <c r="I111" s="248"/>
      <c r="J111" s="248"/>
      <c r="K111" s="248"/>
      <c r="L111" s="248"/>
      <c r="M111" s="248"/>
      <c r="N111" s="248"/>
      <c r="O111" s="248"/>
      <c r="P111" s="248"/>
    </row>
    <row r="112" spans="7:16" ht="12.75">
      <c r="G112" s="126"/>
      <c r="H112" s="126"/>
      <c r="I112" s="248"/>
      <c r="J112" s="248"/>
      <c r="K112" s="248"/>
      <c r="L112" s="248"/>
      <c r="M112" s="248"/>
      <c r="N112" s="248"/>
      <c r="O112" s="248"/>
      <c r="P112" s="248"/>
    </row>
    <row r="113" spans="7:16" ht="12.75">
      <c r="G113" s="126"/>
      <c r="H113" s="126"/>
      <c r="I113" s="248"/>
      <c r="J113" s="248"/>
      <c r="K113" s="248"/>
      <c r="L113" s="248"/>
      <c r="M113" s="248"/>
      <c r="N113" s="248"/>
      <c r="O113" s="248"/>
      <c r="P113" s="248"/>
    </row>
    <row r="114" spans="7:16" ht="12.75">
      <c r="G114" s="126"/>
      <c r="H114" s="126"/>
      <c r="I114" s="248"/>
      <c r="J114" s="248"/>
      <c r="K114" s="248"/>
      <c r="L114" s="248"/>
      <c r="M114" s="248"/>
      <c r="N114" s="248"/>
      <c r="O114" s="248"/>
      <c r="P114" s="248"/>
    </row>
    <row r="115" spans="7:16" ht="12.75">
      <c r="G115" s="126"/>
      <c r="H115" s="126"/>
      <c r="I115" s="248"/>
      <c r="J115" s="248"/>
      <c r="K115" s="248"/>
      <c r="L115" s="248"/>
      <c r="M115" s="248"/>
      <c r="N115" s="248"/>
      <c r="O115" s="248"/>
      <c r="P115" s="248"/>
    </row>
    <row r="116" spans="7:16" ht="12.75">
      <c r="G116" s="126"/>
      <c r="H116" s="126"/>
      <c r="I116" s="248"/>
      <c r="J116" s="248"/>
      <c r="K116" s="248"/>
      <c r="L116" s="248"/>
      <c r="M116" s="248"/>
      <c r="N116" s="248"/>
      <c r="O116" s="248"/>
      <c r="P116" s="248"/>
    </row>
    <row r="117" spans="7:16" ht="12.75">
      <c r="G117" s="126"/>
      <c r="H117" s="126"/>
      <c r="I117" s="248"/>
      <c r="J117" s="248"/>
      <c r="K117" s="248"/>
      <c r="L117" s="248"/>
      <c r="M117" s="248"/>
      <c r="N117" s="248"/>
      <c r="O117" s="248"/>
      <c r="P117" s="248"/>
    </row>
    <row r="118" spans="7:16" ht="12.75">
      <c r="G118" s="126"/>
      <c r="H118" s="126"/>
      <c r="I118" s="248"/>
      <c r="J118" s="248"/>
      <c r="K118" s="248"/>
      <c r="L118" s="248"/>
      <c r="M118" s="248"/>
      <c r="N118" s="248"/>
      <c r="O118" s="248"/>
      <c r="P118" s="248"/>
    </row>
    <row r="119" spans="7:16" ht="12.75">
      <c r="G119" s="126"/>
      <c r="H119" s="126"/>
      <c r="I119" s="248"/>
      <c r="J119" s="248"/>
      <c r="K119" s="248"/>
      <c r="L119" s="248"/>
      <c r="M119" s="248"/>
      <c r="N119" s="248"/>
      <c r="O119" s="248"/>
      <c r="P119" s="248"/>
    </row>
    <row r="120" spans="7:16" ht="12.75">
      <c r="G120" s="126"/>
      <c r="H120" s="126"/>
      <c r="I120" s="248"/>
      <c r="J120" s="248"/>
      <c r="K120" s="248"/>
      <c r="L120" s="248"/>
      <c r="M120" s="248"/>
      <c r="N120" s="248"/>
      <c r="O120" s="248"/>
      <c r="P120" s="248"/>
    </row>
    <row r="121" spans="7:16" ht="12.75">
      <c r="G121" s="126"/>
      <c r="H121" s="126"/>
      <c r="I121" s="248"/>
      <c r="J121" s="248"/>
      <c r="K121" s="248"/>
      <c r="L121" s="248"/>
      <c r="M121" s="248"/>
      <c r="N121" s="248"/>
      <c r="O121" s="248"/>
      <c r="P121" s="248"/>
    </row>
    <row r="122" spans="7:16" ht="12.75">
      <c r="G122" s="126"/>
      <c r="H122" s="126"/>
      <c r="I122" s="248"/>
      <c r="J122" s="248"/>
      <c r="K122" s="248"/>
      <c r="L122" s="248"/>
      <c r="M122" s="248"/>
      <c r="N122" s="248"/>
      <c r="O122" s="248"/>
      <c r="P122" s="248"/>
    </row>
    <row r="123" spans="7:16" ht="12.75">
      <c r="G123" s="126"/>
      <c r="H123" s="126"/>
      <c r="I123" s="248"/>
      <c r="J123" s="248"/>
      <c r="K123" s="248"/>
      <c r="L123" s="248"/>
      <c r="M123" s="248"/>
      <c r="N123" s="248"/>
      <c r="O123" s="248"/>
      <c r="P123" s="248"/>
    </row>
    <row r="124" spans="7:16" ht="12.75">
      <c r="G124" s="126"/>
      <c r="H124" s="126"/>
      <c r="I124" s="248"/>
      <c r="J124" s="248"/>
      <c r="K124" s="248"/>
      <c r="L124" s="248"/>
      <c r="M124" s="248"/>
      <c r="N124" s="248"/>
      <c r="O124" s="248"/>
      <c r="P124" s="248"/>
    </row>
    <row r="125" spans="7:16" ht="12.75">
      <c r="G125" s="126"/>
      <c r="H125" s="126"/>
      <c r="I125" s="248"/>
      <c r="J125" s="248"/>
      <c r="K125" s="248"/>
      <c r="L125" s="248"/>
      <c r="M125" s="248"/>
      <c r="N125" s="248"/>
      <c r="O125" s="248"/>
      <c r="P125" s="248"/>
    </row>
    <row r="126" spans="7:16" ht="12.75">
      <c r="G126" s="126"/>
      <c r="H126" s="126"/>
      <c r="I126" s="248"/>
      <c r="J126" s="248"/>
      <c r="K126" s="248"/>
      <c r="L126" s="248"/>
      <c r="M126" s="248"/>
      <c r="N126" s="248"/>
      <c r="O126" s="248"/>
      <c r="P126" s="248"/>
    </row>
    <row r="127" spans="7:16" ht="12.75">
      <c r="G127" s="126"/>
      <c r="H127" s="126"/>
      <c r="I127" s="248"/>
      <c r="J127" s="248"/>
      <c r="K127" s="248"/>
      <c r="L127" s="248"/>
      <c r="M127" s="248"/>
      <c r="N127" s="248"/>
      <c r="O127" s="248"/>
      <c r="P127" s="248"/>
    </row>
    <row r="128" spans="7:16" ht="12.75">
      <c r="G128" s="126"/>
      <c r="H128" s="126"/>
      <c r="I128" s="248"/>
      <c r="J128" s="248"/>
      <c r="K128" s="248"/>
      <c r="L128" s="248"/>
      <c r="M128" s="248"/>
      <c r="N128" s="248"/>
      <c r="O128" s="248"/>
      <c r="P128" s="248"/>
    </row>
    <row r="129" spans="7:16" ht="12.75">
      <c r="G129" s="126"/>
      <c r="H129" s="126"/>
      <c r="J129" s="248"/>
      <c r="K129" s="248"/>
      <c r="L129" s="248"/>
      <c r="M129" s="248"/>
      <c r="N129" s="248"/>
      <c r="O129" s="248"/>
      <c r="P129" s="248"/>
    </row>
    <row r="130" spans="7:16" ht="12.75">
      <c r="G130" s="126"/>
      <c r="H130" s="126"/>
      <c r="J130" s="248"/>
      <c r="K130" s="248"/>
      <c r="L130" s="248"/>
      <c r="M130" s="248"/>
      <c r="N130" s="248"/>
      <c r="O130" s="248"/>
      <c r="P130" s="248"/>
    </row>
    <row r="131" spans="7:16" ht="12.75">
      <c r="G131" s="126"/>
      <c r="H131" s="126"/>
      <c r="J131" s="248"/>
      <c r="K131" s="248"/>
      <c r="L131" s="248"/>
      <c r="M131" s="248"/>
      <c r="N131" s="248"/>
      <c r="O131" s="248"/>
      <c r="P131" s="248"/>
    </row>
    <row r="132" spans="7:16" ht="12.75">
      <c r="G132" s="126"/>
      <c r="H132" s="126"/>
      <c r="J132" s="248"/>
      <c r="K132" s="248"/>
      <c r="L132" s="248"/>
      <c r="M132" s="248"/>
      <c r="N132" s="248"/>
      <c r="O132" s="248"/>
      <c r="P132" s="248"/>
    </row>
    <row r="133" spans="7:16" ht="12.75">
      <c r="G133" s="126"/>
      <c r="H133" s="126"/>
      <c r="J133" s="248"/>
      <c r="K133" s="248"/>
      <c r="L133" s="248"/>
      <c r="M133" s="248"/>
      <c r="N133" s="248"/>
      <c r="O133" s="248"/>
      <c r="P133" s="248"/>
    </row>
    <row r="134" spans="7:16" ht="12.75">
      <c r="G134" s="126"/>
      <c r="H134" s="126"/>
      <c r="J134" s="248"/>
      <c r="K134" s="248"/>
      <c r="L134" s="248"/>
      <c r="M134" s="248"/>
      <c r="N134" s="248"/>
      <c r="O134" s="248"/>
      <c r="P134" s="248"/>
    </row>
    <row r="135" spans="7:16" ht="12.75">
      <c r="G135" s="126"/>
      <c r="H135" s="126"/>
      <c r="J135" s="248"/>
      <c r="K135" s="248"/>
      <c r="L135" s="248"/>
      <c r="M135" s="248"/>
      <c r="N135" s="248"/>
      <c r="O135" s="248"/>
      <c r="P135" s="248"/>
    </row>
    <row r="136" spans="7:16" ht="12.75">
      <c r="G136" s="126"/>
      <c r="H136" s="126"/>
      <c r="J136" s="248"/>
      <c r="K136" s="248"/>
      <c r="L136" s="248"/>
      <c r="M136" s="248"/>
      <c r="N136" s="248"/>
      <c r="O136" s="248"/>
      <c r="P136" s="248"/>
    </row>
    <row r="137" spans="7:16" ht="12.75">
      <c r="G137" s="126"/>
      <c r="H137" s="126"/>
      <c r="J137" s="248"/>
      <c r="K137" s="248"/>
      <c r="L137" s="248"/>
      <c r="M137" s="248"/>
      <c r="N137" s="248"/>
      <c r="O137" s="248"/>
      <c r="P137" s="248"/>
    </row>
    <row r="138" spans="7:16" ht="12.75">
      <c r="G138" s="126"/>
      <c r="H138" s="126"/>
      <c r="J138" s="248"/>
      <c r="K138" s="248"/>
      <c r="L138" s="248"/>
      <c r="M138" s="248"/>
      <c r="N138" s="248"/>
      <c r="O138" s="248"/>
      <c r="P138" s="248"/>
    </row>
    <row r="139" spans="10:16" ht="12.75">
      <c r="J139" s="248"/>
      <c r="K139" s="248"/>
      <c r="L139" s="248"/>
      <c r="M139" s="248"/>
      <c r="N139" s="248"/>
      <c r="O139" s="248"/>
      <c r="P139" s="248"/>
    </row>
    <row r="140" spans="10:16" ht="12.75">
      <c r="J140" s="248"/>
      <c r="K140" s="248"/>
      <c r="L140" s="248"/>
      <c r="M140" s="248"/>
      <c r="N140" s="248"/>
      <c r="O140" s="248"/>
      <c r="P140" s="248"/>
    </row>
    <row r="141" spans="10:16" ht="12.75">
      <c r="J141" s="248"/>
      <c r="K141" s="248"/>
      <c r="L141" s="248"/>
      <c r="M141" s="248"/>
      <c r="N141" s="248"/>
      <c r="O141" s="248"/>
      <c r="P141" s="248"/>
    </row>
    <row r="142" spans="10:16" ht="12.75">
      <c r="J142" s="248"/>
      <c r="K142" s="248"/>
      <c r="L142" s="248"/>
      <c r="M142" s="248"/>
      <c r="N142" s="248"/>
      <c r="O142" s="248"/>
      <c r="P142" s="248"/>
    </row>
    <row r="143" spans="10:16" ht="12.75">
      <c r="J143" s="248"/>
      <c r="K143" s="248"/>
      <c r="L143" s="248"/>
      <c r="M143" s="248"/>
      <c r="N143" s="248"/>
      <c r="O143" s="248"/>
      <c r="P143" s="248"/>
    </row>
    <row r="144" spans="10:16" ht="12.75">
      <c r="J144" s="248"/>
      <c r="K144" s="248"/>
      <c r="L144" s="248"/>
      <c r="M144" s="248"/>
      <c r="N144" s="248"/>
      <c r="O144" s="248"/>
      <c r="P144" s="248"/>
    </row>
    <row r="145" spans="10:16" ht="12.75">
      <c r="J145" s="248"/>
      <c r="K145" s="248"/>
      <c r="L145" s="248"/>
      <c r="M145" s="248"/>
      <c r="N145" s="248"/>
      <c r="O145" s="248"/>
      <c r="P145" s="248"/>
    </row>
    <row r="146" spans="10:16" ht="12.75">
      <c r="J146" s="248"/>
      <c r="K146" s="248"/>
      <c r="L146" s="248"/>
      <c r="M146" s="248"/>
      <c r="N146" s="248"/>
      <c r="O146" s="248"/>
      <c r="P146" s="248"/>
    </row>
    <row r="147" spans="10:16" ht="12.75">
      <c r="J147" s="248"/>
      <c r="K147" s="248"/>
      <c r="L147" s="248"/>
      <c r="M147" s="248"/>
      <c r="N147" s="248"/>
      <c r="O147" s="248"/>
      <c r="P147" s="248"/>
    </row>
    <row r="148" spans="10:16" ht="12.75">
      <c r="J148" s="248"/>
      <c r="K148" s="248"/>
      <c r="L148" s="248"/>
      <c r="M148" s="248"/>
      <c r="N148" s="248"/>
      <c r="O148" s="248"/>
      <c r="P148" s="248"/>
    </row>
    <row r="149" spans="10:16" ht="12.75">
      <c r="J149" s="248"/>
      <c r="K149" s="248"/>
      <c r="L149" s="248"/>
      <c r="M149" s="248"/>
      <c r="N149" s="248"/>
      <c r="O149" s="248"/>
      <c r="P149" s="248"/>
    </row>
    <row r="150" spans="10:16" ht="12.75">
      <c r="J150" s="248"/>
      <c r="K150" s="248"/>
      <c r="L150" s="248"/>
      <c r="M150" s="248"/>
      <c r="N150" s="248"/>
      <c r="O150" s="248"/>
      <c r="P150" s="248"/>
    </row>
    <row r="151" spans="10:16" ht="12.75">
      <c r="J151" s="248"/>
      <c r="K151" s="248"/>
      <c r="L151" s="248"/>
      <c r="M151" s="248"/>
      <c r="N151" s="248"/>
      <c r="O151" s="248"/>
      <c r="P151" s="248"/>
    </row>
    <row r="152" spans="10:16" ht="12.75">
      <c r="J152" s="248"/>
      <c r="K152" s="248"/>
      <c r="L152" s="248"/>
      <c r="M152" s="248"/>
      <c r="N152" s="248"/>
      <c r="O152" s="248"/>
      <c r="P152" s="248"/>
    </row>
    <row r="153" spans="10:16" ht="12.75">
      <c r="J153" s="248"/>
      <c r="K153" s="248"/>
      <c r="L153" s="248"/>
      <c r="M153" s="248"/>
      <c r="N153" s="248"/>
      <c r="O153" s="248"/>
      <c r="P153" s="248"/>
    </row>
    <row r="154" spans="10:16" ht="12.75">
      <c r="J154" s="248"/>
      <c r="K154" s="248"/>
      <c r="L154" s="248"/>
      <c r="M154" s="248"/>
      <c r="N154" s="248"/>
      <c r="O154" s="248"/>
      <c r="P154" s="248"/>
    </row>
    <row r="155" spans="10:16" ht="12.75">
      <c r="J155" s="248"/>
      <c r="K155" s="248"/>
      <c r="L155" s="248"/>
      <c r="M155" s="248"/>
      <c r="N155" s="248"/>
      <c r="O155" s="248"/>
      <c r="P155" s="248"/>
    </row>
    <row r="156" spans="10:16" ht="12.75">
      <c r="J156" s="248"/>
      <c r="K156" s="248"/>
      <c r="L156" s="248"/>
      <c r="M156" s="248"/>
      <c r="N156" s="248"/>
      <c r="O156" s="248"/>
      <c r="P156" s="248"/>
    </row>
    <row r="157" spans="10:16" ht="12.75">
      <c r="J157" s="248"/>
      <c r="K157" s="248"/>
      <c r="L157" s="248"/>
      <c r="M157" s="248"/>
      <c r="N157" s="248"/>
      <c r="O157" s="248"/>
      <c r="P157" s="248"/>
    </row>
    <row r="158" spans="10:16" ht="12.75">
      <c r="J158" s="248"/>
      <c r="K158" s="248"/>
      <c r="L158" s="248"/>
      <c r="M158" s="248"/>
      <c r="N158" s="248"/>
      <c r="O158" s="248"/>
      <c r="P158" s="248"/>
    </row>
    <row r="159" spans="10:16" ht="12.75">
      <c r="J159" s="248"/>
      <c r="K159" s="248"/>
      <c r="L159" s="248"/>
      <c r="M159" s="248"/>
      <c r="N159" s="248"/>
      <c r="O159" s="248"/>
      <c r="P159" s="248"/>
    </row>
    <row r="160" spans="10:16" ht="12.75">
      <c r="J160" s="248"/>
      <c r="K160" s="248"/>
      <c r="L160" s="248"/>
      <c r="M160" s="248"/>
      <c r="N160" s="248"/>
      <c r="O160" s="248"/>
      <c r="P160" s="248"/>
    </row>
    <row r="161" spans="10:16" ht="12.75">
      <c r="J161" s="248"/>
      <c r="K161" s="248"/>
      <c r="L161" s="248"/>
      <c r="M161" s="248"/>
      <c r="N161" s="248"/>
      <c r="O161" s="248"/>
      <c r="P161" s="248"/>
    </row>
    <row r="162" spans="10:16" ht="12.75">
      <c r="J162" s="248"/>
      <c r="K162" s="248"/>
      <c r="L162" s="248"/>
      <c r="M162" s="248"/>
      <c r="N162" s="248"/>
      <c r="O162" s="248"/>
      <c r="P162" s="248"/>
    </row>
    <row r="163" spans="10:16" ht="12.75">
      <c r="J163" s="248"/>
      <c r="K163" s="248"/>
      <c r="L163" s="248"/>
      <c r="M163" s="248"/>
      <c r="N163" s="248"/>
      <c r="O163" s="248"/>
      <c r="P163" s="248"/>
    </row>
    <row r="164" spans="10:16" ht="12.75">
      <c r="J164" s="248"/>
      <c r="K164" s="248"/>
      <c r="L164" s="248"/>
      <c r="M164" s="248"/>
      <c r="N164" s="248"/>
      <c r="O164" s="248"/>
      <c r="P164" s="248"/>
    </row>
    <row r="165" spans="10:16" ht="12.75">
      <c r="J165" s="248"/>
      <c r="K165" s="248"/>
      <c r="L165" s="248"/>
      <c r="M165" s="248"/>
      <c r="N165" s="248"/>
      <c r="O165" s="248"/>
      <c r="P165" s="248"/>
    </row>
    <row r="166" spans="10:16" ht="12.75">
      <c r="J166" s="248"/>
      <c r="K166" s="248"/>
      <c r="L166" s="248"/>
      <c r="M166" s="248"/>
      <c r="N166" s="248"/>
      <c r="O166" s="248"/>
      <c r="P166" s="248"/>
    </row>
    <row r="167" spans="10:16" ht="12.75">
      <c r="J167" s="248"/>
      <c r="K167" s="248"/>
      <c r="L167" s="248"/>
      <c r="M167" s="248"/>
      <c r="N167" s="248"/>
      <c r="O167" s="248"/>
      <c r="P167" s="248"/>
    </row>
    <row r="168" spans="10:16" ht="12.75">
      <c r="J168" s="248"/>
      <c r="K168" s="248"/>
      <c r="L168" s="248"/>
      <c r="M168" s="248"/>
      <c r="N168" s="248"/>
      <c r="O168" s="248"/>
      <c r="P168" s="248"/>
    </row>
    <row r="169" spans="10:16" ht="12.75">
      <c r="J169" s="248"/>
      <c r="K169" s="248"/>
      <c r="L169" s="248"/>
      <c r="M169" s="248"/>
      <c r="N169" s="248"/>
      <c r="O169" s="248"/>
      <c r="P169" s="248"/>
    </row>
    <row r="170" spans="10:16" ht="12.75">
      <c r="J170" s="248"/>
      <c r="K170" s="248"/>
      <c r="L170" s="248"/>
      <c r="M170" s="248"/>
      <c r="N170" s="248"/>
      <c r="O170" s="248"/>
      <c r="P170" s="248"/>
    </row>
    <row r="171" spans="10:16" ht="12.75">
      <c r="J171" s="248"/>
      <c r="K171" s="248"/>
      <c r="L171" s="248"/>
      <c r="M171" s="248"/>
      <c r="N171" s="248"/>
      <c r="O171" s="248"/>
      <c r="P171" s="248"/>
    </row>
    <row r="172" spans="10:16" ht="12.75">
      <c r="J172" s="248"/>
      <c r="K172" s="248"/>
      <c r="L172" s="248"/>
      <c r="M172" s="248"/>
      <c r="N172" s="248"/>
      <c r="O172" s="248"/>
      <c r="P172" s="248"/>
    </row>
    <row r="173" spans="10:16" ht="12.75">
      <c r="J173" s="248"/>
      <c r="K173" s="248"/>
      <c r="L173" s="248"/>
      <c r="M173" s="248"/>
      <c r="N173" s="248"/>
      <c r="O173" s="248"/>
      <c r="P173" s="248"/>
    </row>
    <row r="174" spans="10:16" ht="12.75">
      <c r="J174" s="248"/>
      <c r="K174" s="248"/>
      <c r="L174" s="248"/>
      <c r="M174" s="248"/>
      <c r="N174" s="248"/>
      <c r="O174" s="248"/>
      <c r="P174" s="248"/>
    </row>
    <row r="175" spans="10:16" ht="12.75">
      <c r="J175" s="248"/>
      <c r="K175" s="248"/>
      <c r="L175" s="248"/>
      <c r="M175" s="248"/>
      <c r="N175" s="248"/>
      <c r="O175" s="248"/>
      <c r="P175" s="248"/>
    </row>
    <row r="176" spans="10:16" ht="12.75">
      <c r="J176" s="248"/>
      <c r="K176" s="248"/>
      <c r="L176" s="248"/>
      <c r="M176" s="248"/>
      <c r="N176" s="248"/>
      <c r="O176" s="248"/>
      <c r="P176" s="248"/>
    </row>
    <row r="177" spans="10:16" ht="12.75">
      <c r="J177" s="248"/>
      <c r="K177" s="248"/>
      <c r="L177" s="248"/>
      <c r="M177" s="248"/>
      <c r="N177" s="248"/>
      <c r="O177" s="248"/>
      <c r="P177" s="248"/>
    </row>
    <row r="178" spans="10:16" ht="12.75">
      <c r="J178" s="248"/>
      <c r="K178" s="248"/>
      <c r="L178" s="248"/>
      <c r="M178" s="248"/>
      <c r="N178" s="248"/>
      <c r="O178" s="248"/>
      <c r="P178" s="248"/>
    </row>
    <row r="179" spans="10:16" ht="12.75">
      <c r="J179" s="248"/>
      <c r="K179" s="248"/>
      <c r="L179" s="248"/>
      <c r="M179" s="248"/>
      <c r="N179" s="248"/>
      <c r="O179" s="248"/>
      <c r="P179" s="248"/>
    </row>
    <row r="180" spans="10:16" ht="12.75">
      <c r="J180" s="248"/>
      <c r="K180" s="248"/>
      <c r="L180" s="248"/>
      <c r="M180" s="248"/>
      <c r="N180" s="248"/>
      <c r="O180" s="248"/>
      <c r="P180" s="248"/>
    </row>
    <row r="181" spans="10:16" ht="12.75">
      <c r="J181" s="248"/>
      <c r="K181" s="248"/>
      <c r="L181" s="248"/>
      <c r="M181" s="248"/>
      <c r="N181" s="248"/>
      <c r="O181" s="248"/>
      <c r="P181" s="248"/>
    </row>
    <row r="182" spans="10:16" ht="12.75">
      <c r="J182" s="248"/>
      <c r="K182" s="248"/>
      <c r="L182" s="248"/>
      <c r="M182" s="248"/>
      <c r="N182" s="248"/>
      <c r="O182" s="248"/>
      <c r="P182" s="248"/>
    </row>
    <row r="183" spans="10:16" ht="12.75">
      <c r="J183" s="248"/>
      <c r="K183" s="248"/>
      <c r="L183" s="248"/>
      <c r="M183" s="248"/>
      <c r="N183" s="248"/>
      <c r="O183" s="248"/>
      <c r="P183" s="248"/>
    </row>
    <row r="184" spans="10:16" ht="12.75">
      <c r="J184" s="248"/>
      <c r="K184" s="248"/>
      <c r="L184" s="248"/>
      <c r="M184" s="248"/>
      <c r="N184" s="248"/>
      <c r="O184" s="248"/>
      <c r="P184" s="248"/>
    </row>
    <row r="185" spans="10:16" ht="12.75">
      <c r="J185" s="248"/>
      <c r="K185" s="248"/>
      <c r="L185" s="248"/>
      <c r="M185" s="248"/>
      <c r="N185" s="248"/>
      <c r="O185" s="248"/>
      <c r="P185" s="248"/>
    </row>
    <row r="186" spans="10:16" ht="12.75">
      <c r="J186" s="248"/>
      <c r="K186" s="248"/>
      <c r="L186" s="248"/>
      <c r="M186" s="248"/>
      <c r="N186" s="248"/>
      <c r="O186" s="248"/>
      <c r="P186" s="248"/>
    </row>
    <row r="187" spans="10:16" ht="12.75">
      <c r="J187" s="248"/>
      <c r="K187" s="248"/>
      <c r="L187" s="248"/>
      <c r="M187" s="248"/>
      <c r="N187" s="248"/>
      <c r="O187" s="248"/>
      <c r="P187" s="248"/>
    </row>
    <row r="188" spans="10:16" ht="12.75">
      <c r="J188" s="248"/>
      <c r="K188" s="248"/>
      <c r="L188" s="248"/>
      <c r="M188" s="248"/>
      <c r="N188" s="248"/>
      <c r="O188" s="248"/>
      <c r="P188" s="248"/>
    </row>
    <row r="189" spans="10:16" ht="12.75">
      <c r="J189" s="248"/>
      <c r="K189" s="248"/>
      <c r="L189" s="248"/>
      <c r="M189" s="248"/>
      <c r="N189" s="248"/>
      <c r="O189" s="248"/>
      <c r="P189" s="248"/>
    </row>
    <row r="190" spans="10:16" ht="12.75">
      <c r="J190" s="248"/>
      <c r="K190" s="248"/>
      <c r="L190" s="248"/>
      <c r="M190" s="248"/>
      <c r="N190" s="248"/>
      <c r="O190" s="248"/>
      <c r="P190" s="248"/>
    </row>
    <row r="191" spans="10:16" ht="12.75">
      <c r="J191" s="248"/>
      <c r="K191" s="248"/>
      <c r="L191" s="248"/>
      <c r="M191" s="248"/>
      <c r="N191" s="248"/>
      <c r="O191" s="248"/>
      <c r="P191" s="248"/>
    </row>
    <row r="192" spans="10:16" ht="12.75">
      <c r="J192" s="248"/>
      <c r="K192" s="248"/>
      <c r="L192" s="248"/>
      <c r="M192" s="248"/>
      <c r="N192" s="248"/>
      <c r="O192" s="248"/>
      <c r="P192" s="248"/>
    </row>
    <row r="193" spans="10:16" ht="12.75">
      <c r="J193" s="248"/>
      <c r="K193" s="248"/>
      <c r="L193" s="248"/>
      <c r="M193" s="248"/>
      <c r="N193" s="248"/>
      <c r="O193" s="248"/>
      <c r="P193" s="248"/>
    </row>
    <row r="194" spans="10:16" ht="12.75">
      <c r="J194" s="248"/>
      <c r="K194" s="248"/>
      <c r="L194" s="248"/>
      <c r="M194" s="248"/>
      <c r="N194" s="248"/>
      <c r="O194" s="248"/>
      <c r="P194" s="248"/>
    </row>
    <row r="195" spans="10:16" ht="12.75">
      <c r="J195" s="248"/>
      <c r="K195" s="248"/>
      <c r="L195" s="248"/>
      <c r="M195" s="248"/>
      <c r="N195" s="248"/>
      <c r="O195" s="248"/>
      <c r="P195" s="248"/>
    </row>
    <row r="196" spans="10:16" ht="12.75">
      <c r="J196" s="248"/>
      <c r="K196" s="248"/>
      <c r="L196" s="248"/>
      <c r="M196" s="248"/>
      <c r="N196" s="248"/>
      <c r="O196" s="248"/>
      <c r="P196" s="248"/>
    </row>
    <row r="197" spans="10:16" ht="12.75">
      <c r="J197" s="248"/>
      <c r="K197" s="248"/>
      <c r="L197" s="248"/>
      <c r="M197" s="248"/>
      <c r="N197" s="248"/>
      <c r="O197" s="248"/>
      <c r="P197" s="248"/>
    </row>
    <row r="198" spans="10:16" ht="12.75">
      <c r="J198" s="248"/>
      <c r="K198" s="248"/>
      <c r="L198" s="248"/>
      <c r="M198" s="248"/>
      <c r="N198" s="248"/>
      <c r="O198" s="248"/>
      <c r="P198" s="248"/>
    </row>
    <row r="199" spans="10:16" ht="12.75">
      <c r="J199" s="248"/>
      <c r="K199" s="248"/>
      <c r="L199" s="248"/>
      <c r="M199" s="248"/>
      <c r="N199" s="248"/>
      <c r="O199" s="248"/>
      <c r="P199" s="248"/>
    </row>
    <row r="200" spans="10:16" ht="12.75">
      <c r="J200" s="248"/>
      <c r="K200" s="248"/>
      <c r="L200" s="248"/>
      <c r="M200" s="248"/>
      <c r="N200" s="248"/>
      <c r="O200" s="248"/>
      <c r="P200" s="248"/>
    </row>
    <row r="201" spans="10:16" ht="12.75">
      <c r="J201" s="248"/>
      <c r="K201" s="248"/>
      <c r="L201" s="248"/>
      <c r="M201" s="248"/>
      <c r="N201" s="248"/>
      <c r="O201" s="248"/>
      <c r="P201" s="248"/>
    </row>
    <row r="202" spans="10:16" ht="12.75">
      <c r="J202" s="248"/>
      <c r="K202" s="248"/>
      <c r="L202" s="248"/>
      <c r="M202" s="248"/>
      <c r="N202" s="248"/>
      <c r="O202" s="248"/>
      <c r="P202" s="248"/>
    </row>
    <row r="203" spans="10:16" ht="12.75">
      <c r="J203" s="248"/>
      <c r="K203" s="248"/>
      <c r="L203" s="248"/>
      <c r="M203" s="248"/>
      <c r="N203" s="248"/>
      <c r="O203" s="248"/>
      <c r="P203" s="248"/>
    </row>
    <row r="204" spans="10:16" ht="12.75">
      <c r="J204" s="248"/>
      <c r="K204" s="248"/>
      <c r="L204" s="248"/>
      <c r="M204" s="248"/>
      <c r="N204" s="248"/>
      <c r="O204" s="248"/>
      <c r="P204" s="248"/>
    </row>
    <row r="205" spans="10:16" ht="12.75">
      <c r="J205" s="248"/>
      <c r="K205" s="248"/>
      <c r="L205" s="248"/>
      <c r="M205" s="248"/>
      <c r="N205" s="248"/>
      <c r="O205" s="248"/>
      <c r="P205" s="248"/>
    </row>
    <row r="206" spans="10:16" ht="12.75">
      <c r="J206" s="248"/>
      <c r="K206" s="248"/>
      <c r="L206" s="248"/>
      <c r="M206" s="248"/>
      <c r="N206" s="248"/>
      <c r="O206" s="248"/>
      <c r="P206" s="248"/>
    </row>
    <row r="207" spans="10:16" ht="12.75">
      <c r="J207" s="248"/>
      <c r="K207" s="248"/>
      <c r="L207" s="248"/>
      <c r="M207" s="248"/>
      <c r="N207" s="248"/>
      <c r="O207" s="248"/>
      <c r="P207" s="248"/>
    </row>
    <row r="208" spans="10:16" ht="12.75">
      <c r="J208" s="248"/>
      <c r="K208" s="248"/>
      <c r="L208" s="248"/>
      <c r="M208" s="248"/>
      <c r="N208" s="248"/>
      <c r="O208" s="248"/>
      <c r="P208" s="248"/>
    </row>
    <row r="209" spans="10:16" ht="12.75">
      <c r="J209" s="248"/>
      <c r="K209" s="248"/>
      <c r="L209" s="248"/>
      <c r="M209" s="248"/>
      <c r="N209" s="248"/>
      <c r="O209" s="248"/>
      <c r="P209" s="248"/>
    </row>
    <row r="210" spans="10:16" ht="12.75">
      <c r="J210" s="248"/>
      <c r="K210" s="248"/>
      <c r="L210" s="248"/>
      <c r="M210" s="248"/>
      <c r="N210" s="248"/>
      <c r="O210" s="248"/>
      <c r="P210" s="248"/>
    </row>
    <row r="211" spans="10:16" ht="12.75">
      <c r="J211" s="248"/>
      <c r="K211" s="248"/>
      <c r="L211" s="248"/>
      <c r="M211" s="248"/>
      <c r="N211" s="248"/>
      <c r="O211" s="248"/>
      <c r="P211" s="248"/>
    </row>
    <row r="212" spans="10:16" ht="12.75">
      <c r="J212" s="248"/>
      <c r="K212" s="248"/>
      <c r="L212" s="248"/>
      <c r="M212" s="248"/>
      <c r="N212" s="248"/>
      <c r="O212" s="248"/>
      <c r="P212" s="248"/>
    </row>
    <row r="213" spans="10:16" ht="12.75">
      <c r="J213" s="248"/>
      <c r="K213" s="248"/>
      <c r="L213" s="248"/>
      <c r="M213" s="248"/>
      <c r="N213" s="248"/>
      <c r="O213" s="248"/>
      <c r="P213" s="248"/>
    </row>
    <row r="214" spans="10:16" ht="12.75">
      <c r="J214" s="248"/>
      <c r="K214" s="248"/>
      <c r="L214" s="248"/>
      <c r="M214" s="248"/>
      <c r="N214" s="248"/>
      <c r="O214" s="248"/>
      <c r="P214" s="248"/>
    </row>
    <row r="215" spans="10:16" ht="12.75">
      <c r="J215" s="248"/>
      <c r="K215" s="248"/>
      <c r="L215" s="248"/>
      <c r="M215" s="248"/>
      <c r="N215" s="248"/>
      <c r="O215" s="248"/>
      <c r="P215" s="248"/>
    </row>
    <row r="216" spans="10:16" ht="12.75">
      <c r="J216" s="248"/>
      <c r="K216" s="248"/>
      <c r="L216" s="248"/>
      <c r="M216" s="248"/>
      <c r="N216" s="248"/>
      <c r="O216" s="248"/>
      <c r="P216" s="248"/>
    </row>
    <row r="217" spans="10:16" ht="12.75">
      <c r="J217" s="248"/>
      <c r="K217" s="248"/>
      <c r="L217" s="248"/>
      <c r="M217" s="248"/>
      <c r="N217" s="248"/>
      <c r="O217" s="248"/>
      <c r="P217" s="248"/>
    </row>
    <row r="218" spans="10:16" ht="12.75">
      <c r="J218" s="248"/>
      <c r="K218" s="248"/>
      <c r="L218" s="248"/>
      <c r="M218" s="248"/>
      <c r="N218" s="248"/>
      <c r="O218" s="248"/>
      <c r="P218" s="248"/>
    </row>
    <row r="219" spans="10:16" ht="12.75">
      <c r="J219" s="248"/>
      <c r="K219" s="248"/>
      <c r="L219" s="248"/>
      <c r="M219" s="248"/>
      <c r="N219" s="248"/>
      <c r="O219" s="248"/>
      <c r="P219" s="248"/>
    </row>
    <row r="220" spans="10:16" ht="12.75">
      <c r="J220" s="248"/>
      <c r="K220" s="248"/>
      <c r="L220" s="248"/>
      <c r="M220" s="248"/>
      <c r="N220" s="248"/>
      <c r="O220" s="248"/>
      <c r="P220" s="248"/>
    </row>
    <row r="221" spans="10:16" ht="12.75">
      <c r="J221" s="248"/>
      <c r="K221" s="248"/>
      <c r="L221" s="248"/>
      <c r="M221" s="248"/>
      <c r="N221" s="248"/>
      <c r="O221" s="248"/>
      <c r="P221" s="248"/>
    </row>
    <row r="222" spans="10:16" ht="12.75">
      <c r="J222" s="248"/>
      <c r="K222" s="248"/>
      <c r="L222" s="248"/>
      <c r="M222" s="248"/>
      <c r="N222" s="248"/>
      <c r="O222" s="248"/>
      <c r="P222" s="248"/>
    </row>
    <row r="223" spans="10:16" ht="12.75">
      <c r="J223" s="248"/>
      <c r="K223" s="248"/>
      <c r="L223" s="248"/>
      <c r="M223" s="248"/>
      <c r="N223" s="248"/>
      <c r="O223" s="248"/>
      <c r="P223" s="248"/>
    </row>
    <row r="224" spans="10:16" ht="12.75">
      <c r="J224" s="248"/>
      <c r="K224" s="248"/>
      <c r="L224" s="248"/>
      <c r="M224" s="248"/>
      <c r="N224" s="248"/>
      <c r="O224" s="248"/>
      <c r="P224" s="248"/>
    </row>
    <row r="225" spans="10:16" ht="12.75">
      <c r="J225" s="248"/>
      <c r="K225" s="248"/>
      <c r="L225" s="248"/>
      <c r="M225" s="248"/>
      <c r="N225" s="248"/>
      <c r="O225" s="248"/>
      <c r="P225" s="248"/>
    </row>
    <row r="226" spans="10:16" ht="12.75">
      <c r="J226" s="248"/>
      <c r="K226" s="248"/>
      <c r="L226" s="248"/>
      <c r="M226" s="248"/>
      <c r="N226" s="248"/>
      <c r="O226" s="248"/>
      <c r="P226" s="248"/>
    </row>
    <row r="227" spans="10:16" ht="12.75">
      <c r="J227" s="248"/>
      <c r="K227" s="248"/>
      <c r="L227" s="248"/>
      <c r="M227" s="248"/>
      <c r="N227" s="248"/>
      <c r="O227" s="248"/>
      <c r="P227" s="248"/>
    </row>
    <row r="228" spans="10:16" ht="12.75">
      <c r="J228" s="248"/>
      <c r="K228" s="248"/>
      <c r="L228" s="248"/>
      <c r="M228" s="248"/>
      <c r="N228" s="248"/>
      <c r="O228" s="248"/>
      <c r="P228" s="248"/>
    </row>
    <row r="229" spans="10:16" ht="12.75">
      <c r="J229" s="248"/>
      <c r="K229" s="248"/>
      <c r="L229" s="248"/>
      <c r="M229" s="248"/>
      <c r="N229" s="248"/>
      <c r="O229" s="248"/>
      <c r="P229" s="248"/>
    </row>
    <row r="230" spans="10:16" ht="12.75">
      <c r="J230" s="248"/>
      <c r="K230" s="248"/>
      <c r="L230" s="248"/>
      <c r="M230" s="248"/>
      <c r="N230" s="248"/>
      <c r="O230" s="248"/>
      <c r="P230" s="248"/>
    </row>
    <row r="231" spans="10:16" ht="12.75">
      <c r="J231" s="248"/>
      <c r="K231" s="248"/>
      <c r="L231" s="248"/>
      <c r="M231" s="248"/>
      <c r="N231" s="248"/>
      <c r="O231" s="248"/>
      <c r="P231" s="248"/>
    </row>
    <row r="232" spans="10:16" ht="12.75">
      <c r="J232" s="248"/>
      <c r="K232" s="248"/>
      <c r="L232" s="248"/>
      <c r="M232" s="248"/>
      <c r="N232" s="248"/>
      <c r="O232" s="248"/>
      <c r="P232" s="248"/>
    </row>
    <row r="233" spans="10:16" ht="12.75">
      <c r="J233" s="248"/>
      <c r="K233" s="248"/>
      <c r="L233" s="248"/>
      <c r="M233" s="248"/>
      <c r="N233" s="248"/>
      <c r="O233" s="248"/>
      <c r="P233" s="248"/>
    </row>
    <row r="234" spans="10:16" ht="12.75">
      <c r="J234" s="248"/>
      <c r="K234" s="248"/>
      <c r="L234" s="248"/>
      <c r="M234" s="248"/>
      <c r="N234" s="248"/>
      <c r="O234" s="248"/>
      <c r="P234" s="248"/>
    </row>
    <row r="235" spans="10:16" ht="12.75">
      <c r="J235" s="248"/>
      <c r="K235" s="248"/>
      <c r="L235" s="248"/>
      <c r="M235" s="248"/>
      <c r="N235" s="248"/>
      <c r="O235" s="248"/>
      <c r="P235" s="248"/>
    </row>
    <row r="236" spans="10:16" ht="12.75">
      <c r="J236" s="248"/>
      <c r="K236" s="248"/>
      <c r="L236" s="248"/>
      <c r="M236" s="248"/>
      <c r="N236" s="248"/>
      <c r="O236" s="248"/>
      <c r="P236" s="248"/>
    </row>
    <row r="237" spans="10:16" ht="12.75">
      <c r="J237" s="248"/>
      <c r="K237" s="248"/>
      <c r="L237" s="248"/>
      <c r="M237" s="248"/>
      <c r="N237" s="248"/>
      <c r="O237" s="248"/>
      <c r="P237" s="248"/>
    </row>
    <row r="238" spans="10:16" ht="12.75">
      <c r="J238" s="248"/>
      <c r="K238" s="248"/>
      <c r="L238" s="248"/>
      <c r="M238" s="248"/>
      <c r="N238" s="248"/>
      <c r="O238" s="248"/>
      <c r="P238" s="248"/>
    </row>
    <row r="239" spans="10:16" ht="12.75">
      <c r="J239" s="248"/>
      <c r="K239" s="248"/>
      <c r="L239" s="248"/>
      <c r="M239" s="248"/>
      <c r="N239" s="248"/>
      <c r="O239" s="248"/>
      <c r="P239" s="248"/>
    </row>
    <row r="240" spans="10:16" ht="12.75">
      <c r="J240" s="248"/>
      <c r="K240" s="248"/>
      <c r="L240" s="248"/>
      <c r="M240" s="248"/>
      <c r="N240" s="248"/>
      <c r="O240" s="248"/>
      <c r="P240" s="248"/>
    </row>
    <row r="241" spans="10:16" ht="12.75">
      <c r="J241" s="248"/>
      <c r="K241" s="248"/>
      <c r="L241" s="248"/>
      <c r="M241" s="248"/>
      <c r="N241" s="248"/>
      <c r="O241" s="248"/>
      <c r="P241" s="248"/>
    </row>
    <row r="242" spans="10:16" ht="12.75">
      <c r="J242" s="248"/>
      <c r="K242" s="248"/>
      <c r="L242" s="248"/>
      <c r="M242" s="248"/>
      <c r="N242" s="248"/>
      <c r="O242" s="248"/>
      <c r="P242" s="248"/>
    </row>
    <row r="243" spans="10:16" ht="12.75">
      <c r="J243" s="248"/>
      <c r="K243" s="248"/>
      <c r="L243" s="248"/>
      <c r="M243" s="248"/>
      <c r="N243" s="248"/>
      <c r="O243" s="248"/>
      <c r="P243" s="248"/>
    </row>
    <row r="244" spans="10:16" ht="12.75">
      <c r="J244" s="248"/>
      <c r="K244" s="248"/>
      <c r="L244" s="248"/>
      <c r="M244" s="248"/>
      <c r="N244" s="248"/>
      <c r="O244" s="248"/>
      <c r="P244" s="248"/>
    </row>
    <row r="245" spans="10:16" ht="12.75">
      <c r="J245" s="248"/>
      <c r="K245" s="248"/>
      <c r="L245" s="248"/>
      <c r="M245" s="248"/>
      <c r="N245" s="248"/>
      <c r="O245" s="248"/>
      <c r="P245" s="248"/>
    </row>
    <row r="246" spans="10:16" ht="12.75">
      <c r="J246" s="248"/>
      <c r="K246" s="248"/>
      <c r="L246" s="248"/>
      <c r="M246" s="248"/>
      <c r="N246" s="248"/>
      <c r="O246" s="248"/>
      <c r="P246" s="248"/>
    </row>
    <row r="247" spans="10:16" ht="12.75">
      <c r="J247" s="248"/>
      <c r="K247" s="248"/>
      <c r="L247" s="248"/>
      <c r="M247" s="248"/>
      <c r="N247" s="248"/>
      <c r="O247" s="248"/>
      <c r="P247" s="248"/>
    </row>
    <row r="248" spans="10:16" ht="12.75">
      <c r="J248" s="248"/>
      <c r="K248" s="248"/>
      <c r="L248" s="248"/>
      <c r="M248" s="248"/>
      <c r="N248" s="248"/>
      <c r="O248" s="248"/>
      <c r="P248" s="248"/>
    </row>
    <row r="249" spans="10:16" ht="12.75">
      <c r="J249" s="248"/>
      <c r="K249" s="248"/>
      <c r="L249" s="248"/>
      <c r="M249" s="248"/>
      <c r="N249" s="248"/>
      <c r="O249" s="248"/>
      <c r="P249" s="248"/>
    </row>
    <row r="250" spans="10:16" ht="12.75">
      <c r="J250" s="248"/>
      <c r="K250" s="248"/>
      <c r="L250" s="248"/>
      <c r="M250" s="248"/>
      <c r="N250" s="248"/>
      <c r="O250" s="248"/>
      <c r="P250" s="248"/>
    </row>
    <row r="251" spans="10:16" ht="12.75">
      <c r="J251" s="248"/>
      <c r="K251" s="248"/>
      <c r="L251" s="248"/>
      <c r="M251" s="248"/>
      <c r="N251" s="248"/>
      <c r="O251" s="248"/>
      <c r="P251" s="248"/>
    </row>
    <row r="252" spans="10:16" ht="12.75">
      <c r="J252" s="248"/>
      <c r="K252" s="248"/>
      <c r="L252" s="248"/>
      <c r="M252" s="248"/>
      <c r="N252" s="248"/>
      <c r="O252" s="248"/>
      <c r="P252" s="248"/>
    </row>
    <row r="253" spans="10:16" ht="12.75">
      <c r="J253" s="248"/>
      <c r="K253" s="248"/>
      <c r="L253" s="248"/>
      <c r="M253" s="248"/>
      <c r="N253" s="248"/>
      <c r="O253" s="248"/>
      <c r="P253" s="248"/>
    </row>
    <row r="254" spans="10:16" ht="12.75">
      <c r="J254" s="248"/>
      <c r="K254" s="248"/>
      <c r="L254" s="248"/>
      <c r="M254" s="248"/>
      <c r="N254" s="248"/>
      <c r="O254" s="248"/>
      <c r="P254" s="248"/>
    </row>
    <row r="255" spans="10:16" ht="12.75">
      <c r="J255" s="248"/>
      <c r="K255" s="248"/>
      <c r="L255" s="248"/>
      <c r="M255" s="248"/>
      <c r="N255" s="248"/>
      <c r="O255" s="248"/>
      <c r="P255" s="248"/>
    </row>
    <row r="256" spans="10:16" ht="12.75">
      <c r="J256" s="248"/>
      <c r="K256" s="248"/>
      <c r="L256" s="248"/>
      <c r="M256" s="248"/>
      <c r="N256" s="248"/>
      <c r="O256" s="248"/>
      <c r="P256" s="248"/>
    </row>
    <row r="257" spans="10:16" ht="12.75">
      <c r="J257" s="248"/>
      <c r="K257" s="248"/>
      <c r="L257" s="248"/>
      <c r="M257" s="248"/>
      <c r="N257" s="248"/>
      <c r="O257" s="248"/>
      <c r="P257" s="248"/>
    </row>
    <row r="258" spans="10:16" ht="12.75">
      <c r="J258" s="248"/>
      <c r="K258" s="248"/>
      <c r="L258" s="248"/>
      <c r="M258" s="248"/>
      <c r="N258" s="248"/>
      <c r="O258" s="248"/>
      <c r="P258" s="248"/>
    </row>
    <row r="259" spans="10:16" ht="12.75">
      <c r="J259" s="248"/>
      <c r="K259" s="248"/>
      <c r="L259" s="248"/>
      <c r="M259" s="248"/>
      <c r="N259" s="248"/>
      <c r="O259" s="248"/>
      <c r="P259" s="248"/>
    </row>
    <row r="260" spans="10:16" ht="12.75">
      <c r="J260" s="248"/>
      <c r="K260" s="248"/>
      <c r="L260" s="248"/>
      <c r="M260" s="248"/>
      <c r="N260" s="248"/>
      <c r="O260" s="248"/>
      <c r="P260" s="248"/>
    </row>
    <row r="261" spans="10:16" ht="12.75">
      <c r="J261" s="248"/>
      <c r="K261" s="248"/>
      <c r="L261" s="248"/>
      <c r="M261" s="248"/>
      <c r="N261" s="248"/>
      <c r="O261" s="248"/>
      <c r="P261" s="248"/>
    </row>
    <row r="262" spans="10:16" ht="12.75">
      <c r="J262" s="248"/>
      <c r="K262" s="248"/>
      <c r="L262" s="248"/>
      <c r="M262" s="248"/>
      <c r="N262" s="248"/>
      <c r="O262" s="248"/>
      <c r="P262" s="248"/>
    </row>
    <row r="263" spans="10:16" ht="12.75">
      <c r="J263" s="248"/>
      <c r="K263" s="248"/>
      <c r="L263" s="248"/>
      <c r="M263" s="248"/>
      <c r="N263" s="248"/>
      <c r="O263" s="248"/>
      <c r="P263" s="248"/>
    </row>
    <row r="264" spans="10:16" ht="12.75">
      <c r="J264" s="248"/>
      <c r="K264" s="248"/>
      <c r="L264" s="248"/>
      <c r="M264" s="248"/>
      <c r="N264" s="248"/>
      <c r="O264" s="248"/>
      <c r="P264" s="248"/>
    </row>
    <row r="265" spans="10:16" ht="12.75">
      <c r="J265" s="248"/>
      <c r="K265" s="248"/>
      <c r="L265" s="248"/>
      <c r="M265" s="248"/>
      <c r="N265" s="248"/>
      <c r="O265" s="248"/>
      <c r="P265" s="248"/>
    </row>
    <row r="266" spans="10:16" ht="12.75">
      <c r="J266" s="248"/>
      <c r="K266" s="248"/>
      <c r="L266" s="248"/>
      <c r="M266" s="248"/>
      <c r="N266" s="248"/>
      <c r="O266" s="248"/>
      <c r="P266" s="248"/>
    </row>
    <row r="267" spans="10:16" ht="12.75">
      <c r="J267" s="248"/>
      <c r="K267" s="248"/>
      <c r="L267" s="248"/>
      <c r="M267" s="248"/>
      <c r="N267" s="248"/>
      <c r="O267" s="248"/>
      <c r="P267" s="248"/>
    </row>
    <row r="268" spans="10:16" ht="12.75">
      <c r="J268" s="248"/>
      <c r="K268" s="248"/>
      <c r="L268" s="248"/>
      <c r="M268" s="248"/>
      <c r="N268" s="248"/>
      <c r="O268" s="248"/>
      <c r="P268" s="248"/>
    </row>
    <row r="269" spans="10:16" ht="12.75">
      <c r="J269" s="248"/>
      <c r="K269" s="248"/>
      <c r="L269" s="248"/>
      <c r="M269" s="248"/>
      <c r="N269" s="248"/>
      <c r="O269" s="248"/>
      <c r="P269" s="248"/>
    </row>
    <row r="270" spans="10:16" ht="12.75">
      <c r="J270" s="248"/>
      <c r="K270" s="248"/>
      <c r="L270" s="248"/>
      <c r="M270" s="248"/>
      <c r="N270" s="248"/>
      <c r="O270" s="248"/>
      <c r="P270" s="248"/>
    </row>
    <row r="271" spans="10:16" ht="12.75">
      <c r="J271" s="248"/>
      <c r="K271" s="248"/>
      <c r="L271" s="248"/>
      <c r="M271" s="248"/>
      <c r="N271" s="248"/>
      <c r="O271" s="248"/>
      <c r="P271" s="248"/>
    </row>
    <row r="272" spans="10:16" ht="12.75">
      <c r="J272" s="248"/>
      <c r="K272" s="248"/>
      <c r="L272" s="248"/>
      <c r="M272" s="248"/>
      <c r="N272" s="248"/>
      <c r="O272" s="248"/>
      <c r="P272" s="248"/>
    </row>
    <row r="273" spans="10:16" ht="12.75">
      <c r="J273" s="248"/>
      <c r="K273" s="248"/>
      <c r="L273" s="248"/>
      <c r="M273" s="248"/>
      <c r="N273" s="248"/>
      <c r="O273" s="248"/>
      <c r="P273" s="248"/>
    </row>
    <row r="274" spans="10:16" ht="12.75">
      <c r="J274" s="248"/>
      <c r="K274" s="248"/>
      <c r="L274" s="248"/>
      <c r="M274" s="248"/>
      <c r="N274" s="248"/>
      <c r="O274" s="248"/>
      <c r="P274" s="248"/>
    </row>
    <row r="275" spans="10:16" ht="12.75">
      <c r="J275" s="248"/>
      <c r="K275" s="248"/>
      <c r="L275" s="248"/>
      <c r="M275" s="248"/>
      <c r="N275" s="248"/>
      <c r="O275" s="248"/>
      <c r="P275" s="248"/>
    </row>
    <row r="276" spans="10:16" ht="12.75">
      <c r="J276" s="248"/>
      <c r="K276" s="248"/>
      <c r="L276" s="248"/>
      <c r="M276" s="248"/>
      <c r="N276" s="248"/>
      <c r="O276" s="248"/>
      <c r="P276" s="248"/>
    </row>
    <row r="277" spans="10:16" ht="12.75">
      <c r="J277" s="248"/>
      <c r="K277" s="248"/>
      <c r="L277" s="248"/>
      <c r="M277" s="248"/>
      <c r="N277" s="248"/>
      <c r="O277" s="248"/>
      <c r="P277" s="248"/>
    </row>
    <row r="278" spans="10:16" ht="12.75">
      <c r="J278" s="248"/>
      <c r="K278" s="248"/>
      <c r="L278" s="248"/>
      <c r="M278" s="248"/>
      <c r="N278" s="248"/>
      <c r="O278" s="248"/>
      <c r="P278" s="248"/>
    </row>
    <row r="279" spans="10:16" ht="12.75">
      <c r="J279" s="248"/>
      <c r="K279" s="248"/>
      <c r="L279" s="248"/>
      <c r="M279" s="248"/>
      <c r="N279" s="248"/>
      <c r="O279" s="248"/>
      <c r="P279" s="248"/>
    </row>
    <row r="280" spans="10:16" ht="12.75">
      <c r="J280" s="248"/>
      <c r="K280" s="248"/>
      <c r="L280" s="248"/>
      <c r="M280" s="248"/>
      <c r="N280" s="248"/>
      <c r="O280" s="248"/>
      <c r="P280" s="248"/>
    </row>
    <row r="281" spans="10:16" ht="12.75">
      <c r="J281" s="248"/>
      <c r="K281" s="248"/>
      <c r="L281" s="248"/>
      <c r="M281" s="248"/>
      <c r="N281" s="248"/>
      <c r="O281" s="248"/>
      <c r="P281" s="248"/>
    </row>
    <row r="282" spans="10:16" ht="12.75">
      <c r="J282" s="248"/>
      <c r="K282" s="248"/>
      <c r="L282" s="248"/>
      <c r="M282" s="248"/>
      <c r="N282" s="248"/>
      <c r="O282" s="248"/>
      <c r="P282" s="248"/>
    </row>
    <row r="283" spans="10:16" ht="12.75">
      <c r="J283" s="248"/>
      <c r="K283" s="248"/>
      <c r="L283" s="248"/>
      <c r="M283" s="248"/>
      <c r="N283" s="248"/>
      <c r="O283" s="248"/>
      <c r="P283" s="248"/>
    </row>
    <row r="284" spans="10:16" ht="12.75">
      <c r="J284" s="248"/>
      <c r="K284" s="248"/>
      <c r="L284" s="248"/>
      <c r="M284" s="248"/>
      <c r="N284" s="248"/>
      <c r="O284" s="248"/>
      <c r="P284" s="248"/>
    </row>
    <row r="285" spans="10:16" ht="12.75">
      <c r="J285" s="248"/>
      <c r="K285" s="248"/>
      <c r="L285" s="248"/>
      <c r="M285" s="248"/>
      <c r="N285" s="248"/>
      <c r="O285" s="248"/>
      <c r="P285" s="248"/>
    </row>
    <row r="286" spans="10:16" ht="12.75">
      <c r="J286" s="248"/>
      <c r="K286" s="248"/>
      <c r="L286" s="248"/>
      <c r="M286" s="248"/>
      <c r="N286" s="248"/>
      <c r="O286" s="248"/>
      <c r="P286" s="248"/>
    </row>
    <row r="287" spans="10:16" ht="12.75">
      <c r="J287" s="248"/>
      <c r="K287" s="248"/>
      <c r="L287" s="248"/>
      <c r="M287" s="248"/>
      <c r="N287" s="248"/>
      <c r="O287" s="248"/>
      <c r="P287" s="248"/>
    </row>
    <row r="288" spans="10:16" ht="12.75">
      <c r="J288" s="248"/>
      <c r="K288" s="248"/>
      <c r="L288" s="248"/>
      <c r="M288" s="248"/>
      <c r="N288" s="248"/>
      <c r="O288" s="248"/>
      <c r="P288" s="248"/>
    </row>
    <row r="289" spans="10:16" ht="12.75">
      <c r="J289" s="248"/>
      <c r="K289" s="248"/>
      <c r="L289" s="248"/>
      <c r="M289" s="248"/>
      <c r="N289" s="248"/>
      <c r="O289" s="248"/>
      <c r="P289" s="248"/>
    </row>
    <row r="290" spans="10:16" ht="12.75">
      <c r="J290" s="248"/>
      <c r="K290" s="248"/>
      <c r="L290" s="248"/>
      <c r="M290" s="248"/>
      <c r="N290" s="248"/>
      <c r="O290" s="248"/>
      <c r="P290" s="248"/>
    </row>
    <row r="291" spans="10:16" ht="12.75">
      <c r="J291" s="248"/>
      <c r="K291" s="248"/>
      <c r="L291" s="248"/>
      <c r="M291" s="248"/>
      <c r="N291" s="248"/>
      <c r="O291" s="248"/>
      <c r="P291" s="248"/>
    </row>
    <row r="292" spans="10:16" ht="12.75">
      <c r="J292" s="248"/>
      <c r="K292" s="248"/>
      <c r="L292" s="248"/>
      <c r="M292" s="248"/>
      <c r="N292" s="248"/>
      <c r="O292" s="248"/>
      <c r="P292" s="248"/>
    </row>
    <row r="293" spans="10:16" ht="12.75">
      <c r="J293" s="248"/>
      <c r="K293" s="248"/>
      <c r="L293" s="248"/>
      <c r="M293" s="248"/>
      <c r="N293" s="248"/>
      <c r="O293" s="248"/>
      <c r="P293" s="248"/>
    </row>
    <row r="294" spans="10:16" ht="12.75">
      <c r="J294" s="248"/>
      <c r="K294" s="248"/>
      <c r="L294" s="248"/>
      <c r="M294" s="248"/>
      <c r="N294" s="248"/>
      <c r="O294" s="248"/>
      <c r="P294" s="248"/>
    </row>
    <row r="295" spans="10:16" ht="12.75">
      <c r="J295" s="248"/>
      <c r="K295" s="248"/>
      <c r="L295" s="248"/>
      <c r="M295" s="248"/>
      <c r="N295" s="248"/>
      <c r="O295" s="248"/>
      <c r="P295" s="248"/>
    </row>
    <row r="296" spans="10:16" ht="12.75">
      <c r="J296" s="248"/>
      <c r="K296" s="248"/>
      <c r="L296" s="248"/>
      <c r="M296" s="248"/>
      <c r="N296" s="248"/>
      <c r="O296" s="248"/>
      <c r="P296" s="248"/>
    </row>
    <row r="297" spans="10:16" ht="12.75">
      <c r="J297" s="248"/>
      <c r="K297" s="248"/>
      <c r="L297" s="248"/>
      <c r="M297" s="248"/>
      <c r="N297" s="248"/>
      <c r="O297" s="248"/>
      <c r="P297" s="248"/>
    </row>
    <row r="298" spans="10:16" ht="12.75">
      <c r="J298" s="248"/>
      <c r="K298" s="248"/>
      <c r="L298" s="248"/>
      <c r="M298" s="248"/>
      <c r="N298" s="248"/>
      <c r="O298" s="248"/>
      <c r="P298" s="248"/>
    </row>
    <row r="299" spans="10:16" ht="12.75">
      <c r="J299" s="248"/>
      <c r="K299" s="248"/>
      <c r="L299" s="248"/>
      <c r="M299" s="248"/>
      <c r="N299" s="248"/>
      <c r="O299" s="248"/>
      <c r="P299" s="248"/>
    </row>
    <row r="300" spans="10:16" ht="12.75">
      <c r="J300" s="248"/>
      <c r="K300" s="248"/>
      <c r="L300" s="248"/>
      <c r="M300" s="248"/>
      <c r="N300" s="248"/>
      <c r="O300" s="248"/>
      <c r="P300" s="248"/>
    </row>
    <row r="301" spans="10:16" ht="12.75">
      <c r="J301" s="248"/>
      <c r="K301" s="248"/>
      <c r="L301" s="248"/>
      <c r="M301" s="248"/>
      <c r="N301" s="248"/>
      <c r="O301" s="248"/>
      <c r="P301" s="248"/>
    </row>
    <row r="302" spans="10:16" ht="12.75">
      <c r="J302" s="248"/>
      <c r="K302" s="248"/>
      <c r="L302" s="248"/>
      <c r="M302" s="248"/>
      <c r="N302" s="248"/>
      <c r="O302" s="248"/>
      <c r="P302" s="248"/>
    </row>
    <row r="303" spans="10:16" ht="12.75">
      <c r="J303" s="248"/>
      <c r="K303" s="248"/>
      <c r="L303" s="248"/>
      <c r="M303" s="248"/>
      <c r="N303" s="248"/>
      <c r="O303" s="248"/>
      <c r="P303" s="248"/>
    </row>
    <row r="304" spans="10:16" ht="12.75">
      <c r="J304" s="248"/>
      <c r="K304" s="248"/>
      <c r="L304" s="248"/>
      <c r="M304" s="248"/>
      <c r="N304" s="248"/>
      <c r="O304" s="248"/>
      <c r="P304" s="248"/>
    </row>
    <row r="305" spans="10:16" ht="12.75">
      <c r="J305" s="248"/>
      <c r="K305" s="248"/>
      <c r="L305" s="248"/>
      <c r="M305" s="248"/>
      <c r="N305" s="248"/>
      <c r="O305" s="248"/>
      <c r="P305" s="248"/>
    </row>
    <row r="306" spans="10:16" ht="12.75">
      <c r="J306" s="248"/>
      <c r="K306" s="248"/>
      <c r="L306" s="248"/>
      <c r="M306" s="248"/>
      <c r="N306" s="248"/>
      <c r="O306" s="248"/>
      <c r="P306" s="248"/>
    </row>
    <row r="307" spans="10:16" ht="12.75">
      <c r="J307" s="248"/>
      <c r="K307" s="248"/>
      <c r="L307" s="248"/>
      <c r="M307" s="248"/>
      <c r="N307" s="248"/>
      <c r="O307" s="248"/>
      <c r="P307" s="248"/>
    </row>
    <row r="308" spans="10:16" ht="12.75">
      <c r="J308" s="248"/>
      <c r="K308" s="248"/>
      <c r="L308" s="248"/>
      <c r="M308" s="248"/>
      <c r="N308" s="248"/>
      <c r="O308" s="248"/>
      <c r="P308" s="248"/>
    </row>
    <row r="309" spans="10:16" ht="12.75">
      <c r="J309" s="248"/>
      <c r="K309" s="248"/>
      <c r="L309" s="248"/>
      <c r="M309" s="248"/>
      <c r="N309" s="248"/>
      <c r="O309" s="248"/>
      <c r="P309" s="248"/>
    </row>
    <row r="310" spans="10:16" ht="12.75">
      <c r="J310" s="248"/>
      <c r="K310" s="248"/>
      <c r="L310" s="248"/>
      <c r="M310" s="248"/>
      <c r="N310" s="248"/>
      <c r="O310" s="248"/>
      <c r="P310" s="248"/>
    </row>
    <row r="311" spans="10:16" ht="12.75">
      <c r="J311" s="248"/>
      <c r="K311" s="248"/>
      <c r="L311" s="248"/>
      <c r="M311" s="248"/>
      <c r="N311" s="248"/>
      <c r="O311" s="248"/>
      <c r="P311" s="248"/>
    </row>
    <row r="312" spans="10:16" ht="12.75">
      <c r="J312" s="248"/>
      <c r="K312" s="248"/>
      <c r="L312" s="248"/>
      <c r="M312" s="248"/>
      <c r="N312" s="248"/>
      <c r="O312" s="248"/>
      <c r="P312" s="248"/>
    </row>
    <row r="313" spans="10:16" ht="12.75">
      <c r="J313" s="248"/>
      <c r="K313" s="248"/>
      <c r="L313" s="248"/>
      <c r="M313" s="248"/>
      <c r="N313" s="248"/>
      <c r="O313" s="248"/>
      <c r="P313" s="248"/>
    </row>
    <row r="314" spans="10:16" ht="12.75">
      <c r="J314" s="248"/>
      <c r="K314" s="248"/>
      <c r="L314" s="248"/>
      <c r="M314" s="248"/>
      <c r="N314" s="248"/>
      <c r="O314" s="248"/>
      <c r="P314" s="248"/>
    </row>
    <row r="315" spans="10:16" ht="12.75">
      <c r="J315" s="248"/>
      <c r="K315" s="248"/>
      <c r="L315" s="248"/>
      <c r="M315" s="248"/>
      <c r="N315" s="248"/>
      <c r="O315" s="248"/>
      <c r="P315" s="248"/>
    </row>
    <row r="316" spans="10:16" ht="12.75">
      <c r="J316" s="248"/>
      <c r="K316" s="248"/>
      <c r="L316" s="248"/>
      <c r="M316" s="248"/>
      <c r="N316" s="248"/>
      <c r="O316" s="248"/>
      <c r="P316" s="248"/>
    </row>
    <row r="317" spans="10:16" ht="12.75">
      <c r="J317" s="248"/>
      <c r="K317" s="248"/>
      <c r="L317" s="248"/>
      <c r="M317" s="248"/>
      <c r="N317" s="248"/>
      <c r="O317" s="248"/>
      <c r="P317" s="248"/>
    </row>
    <row r="318" spans="10:16" ht="12.75">
      <c r="J318" s="248"/>
      <c r="K318" s="248"/>
      <c r="L318" s="248"/>
      <c r="M318" s="248"/>
      <c r="N318" s="248"/>
      <c r="O318" s="248"/>
      <c r="P318" s="248"/>
    </row>
    <row r="319" spans="10:16" ht="12.75">
      <c r="J319" s="248"/>
      <c r="K319" s="248"/>
      <c r="L319" s="248"/>
      <c r="M319" s="248"/>
      <c r="N319" s="248"/>
      <c r="O319" s="248"/>
      <c r="P319" s="248"/>
    </row>
    <row r="320" spans="10:16" ht="12.75">
      <c r="J320" s="248"/>
      <c r="K320" s="248"/>
      <c r="L320" s="248"/>
      <c r="M320" s="248"/>
      <c r="N320" s="248"/>
      <c r="O320" s="248"/>
      <c r="P320" s="248"/>
    </row>
    <row r="321" spans="10:16" ht="12.75">
      <c r="J321" s="248"/>
      <c r="K321" s="248"/>
      <c r="L321" s="248"/>
      <c r="M321" s="248"/>
      <c r="N321" s="248"/>
      <c r="O321" s="248"/>
      <c r="P321" s="248"/>
    </row>
    <row r="322" spans="10:16" ht="12.75">
      <c r="J322" s="248"/>
      <c r="K322" s="248"/>
      <c r="L322" s="248"/>
      <c r="M322" s="248"/>
      <c r="N322" s="248"/>
      <c r="O322" s="248"/>
      <c r="P322" s="248"/>
    </row>
    <row r="323" spans="10:16" ht="12.75">
      <c r="J323" s="248"/>
      <c r="K323" s="248"/>
      <c r="L323" s="248"/>
      <c r="M323" s="248"/>
      <c r="N323" s="248"/>
      <c r="O323" s="248"/>
      <c r="P323" s="248"/>
    </row>
    <row r="324" spans="10:16" ht="12.75">
      <c r="J324" s="248"/>
      <c r="K324" s="248"/>
      <c r="L324" s="248"/>
      <c r="M324" s="248"/>
      <c r="N324" s="248"/>
      <c r="O324" s="248"/>
      <c r="P324" s="248"/>
    </row>
    <row r="325" spans="10:16" ht="12.75">
      <c r="J325" s="248"/>
      <c r="K325" s="248"/>
      <c r="L325" s="248"/>
      <c r="M325" s="248"/>
      <c r="N325" s="248"/>
      <c r="O325" s="248"/>
      <c r="P325" s="248"/>
    </row>
    <row r="326" spans="10:16" ht="12.75">
      <c r="J326" s="248"/>
      <c r="K326" s="248"/>
      <c r="L326" s="248"/>
      <c r="M326" s="248"/>
      <c r="N326" s="248"/>
      <c r="O326" s="248"/>
      <c r="P326" s="248"/>
    </row>
    <row r="327" spans="10:16" ht="12.75">
      <c r="J327" s="248"/>
      <c r="K327" s="248"/>
      <c r="L327" s="248"/>
      <c r="M327" s="248"/>
      <c r="N327" s="248"/>
      <c r="O327" s="248"/>
      <c r="P327" s="248"/>
    </row>
    <row r="328" spans="10:16" ht="12.75">
      <c r="J328" s="248"/>
      <c r="K328" s="248"/>
      <c r="L328" s="248"/>
      <c r="M328" s="248"/>
      <c r="N328" s="248"/>
      <c r="O328" s="248"/>
      <c r="P328" s="248"/>
    </row>
    <row r="329" spans="10:16" ht="12.75">
      <c r="J329" s="248"/>
      <c r="K329" s="248"/>
      <c r="L329" s="248"/>
      <c r="M329" s="248"/>
      <c r="N329" s="248"/>
      <c r="O329" s="248"/>
      <c r="P329" s="248"/>
    </row>
    <row r="330" spans="10:16" ht="12.75">
      <c r="J330" s="248"/>
      <c r="K330" s="248"/>
      <c r="L330" s="248"/>
      <c r="M330" s="248"/>
      <c r="N330" s="248"/>
      <c r="O330" s="248"/>
      <c r="P330" s="248"/>
    </row>
    <row r="331" spans="10:16" ht="12.75">
      <c r="J331" s="248"/>
      <c r="K331" s="248"/>
      <c r="L331" s="248"/>
      <c r="M331" s="248"/>
      <c r="N331" s="248"/>
      <c r="O331" s="248"/>
      <c r="P331" s="248"/>
    </row>
    <row r="332" spans="10:16" ht="12.75">
      <c r="J332" s="248"/>
      <c r="K332" s="248"/>
      <c r="L332" s="248"/>
      <c r="M332" s="248"/>
      <c r="N332" s="248"/>
      <c r="O332" s="248"/>
      <c r="P332" s="248"/>
    </row>
    <row r="333" spans="10:16" ht="12.75">
      <c r="J333" s="248"/>
      <c r="K333" s="248"/>
      <c r="L333" s="248"/>
      <c r="M333" s="248"/>
      <c r="N333" s="248"/>
      <c r="O333" s="248"/>
      <c r="P333" s="248"/>
    </row>
    <row r="334" spans="10:16" ht="12.75">
      <c r="J334" s="248"/>
      <c r="K334" s="248"/>
      <c r="L334" s="248"/>
      <c r="M334" s="248"/>
      <c r="N334" s="248"/>
      <c r="O334" s="248"/>
      <c r="P334" s="248"/>
    </row>
    <row r="335" spans="10:16" ht="12.75">
      <c r="J335" s="248"/>
      <c r="K335" s="248"/>
      <c r="L335" s="248"/>
      <c r="M335" s="248"/>
      <c r="N335" s="248"/>
      <c r="O335" s="248"/>
      <c r="P335" s="248"/>
    </row>
    <row r="336" spans="10:16" ht="12.75">
      <c r="J336" s="248"/>
      <c r="K336" s="248"/>
      <c r="L336" s="248"/>
      <c r="M336" s="248"/>
      <c r="N336" s="248"/>
      <c r="O336" s="248"/>
      <c r="P336" s="248"/>
    </row>
    <row r="337" spans="10:16" ht="12.75">
      <c r="J337" s="248"/>
      <c r="K337" s="248"/>
      <c r="L337" s="248"/>
      <c r="M337" s="248"/>
      <c r="N337" s="248"/>
      <c r="O337" s="248"/>
      <c r="P337" s="248"/>
    </row>
    <row r="338" spans="10:16" ht="12.75">
      <c r="J338" s="248"/>
      <c r="K338" s="248"/>
      <c r="L338" s="248"/>
      <c r="M338" s="248"/>
      <c r="N338" s="248"/>
      <c r="O338" s="248"/>
      <c r="P338" s="248"/>
    </row>
    <row r="339" spans="10:16" ht="12.75">
      <c r="J339" s="248"/>
      <c r="K339" s="248"/>
      <c r="L339" s="248"/>
      <c r="M339" s="248"/>
      <c r="N339" s="248"/>
      <c r="O339" s="248"/>
      <c r="P339" s="248"/>
    </row>
    <row r="340" spans="10:16" ht="12.75">
      <c r="J340" s="248"/>
      <c r="K340" s="248"/>
      <c r="L340" s="248"/>
      <c r="M340" s="248"/>
      <c r="N340" s="248"/>
      <c r="O340" s="248"/>
      <c r="P340" s="248"/>
    </row>
    <row r="341" spans="10:16" ht="12.75">
      <c r="J341" s="248"/>
      <c r="K341" s="248"/>
      <c r="L341" s="248"/>
      <c r="M341" s="248"/>
      <c r="N341" s="248"/>
      <c r="O341" s="248"/>
      <c r="P341" s="248"/>
    </row>
    <row r="342" spans="10:16" ht="12.75">
      <c r="J342" s="248"/>
      <c r="K342" s="248"/>
      <c r="L342" s="248"/>
      <c r="M342" s="248"/>
      <c r="N342" s="248"/>
      <c r="O342" s="248"/>
      <c r="P342" s="248"/>
    </row>
    <row r="343" spans="10:16" ht="12.75">
      <c r="J343" s="248"/>
      <c r="K343" s="248"/>
      <c r="L343" s="248"/>
      <c r="M343" s="248"/>
      <c r="N343" s="248"/>
      <c r="O343" s="248"/>
      <c r="P343" s="248"/>
    </row>
    <row r="344" spans="10:16" ht="12.75">
      <c r="J344" s="248"/>
      <c r="K344" s="248"/>
      <c r="L344" s="248"/>
      <c r="M344" s="248"/>
      <c r="N344" s="248"/>
      <c r="O344" s="248"/>
      <c r="P344" s="248"/>
    </row>
    <row r="345" spans="10:16" ht="12.75">
      <c r="J345" s="248"/>
      <c r="K345" s="248"/>
      <c r="L345" s="248"/>
      <c r="M345" s="248"/>
      <c r="N345" s="248"/>
      <c r="O345" s="248"/>
      <c r="P345" s="248"/>
    </row>
    <row r="346" spans="10:16" ht="12.75">
      <c r="J346" s="248"/>
      <c r="K346" s="248"/>
      <c r="L346" s="248"/>
      <c r="M346" s="248"/>
      <c r="N346" s="248"/>
      <c r="O346" s="248"/>
      <c r="P346" s="248"/>
    </row>
    <row r="347" spans="10:16" ht="12.75">
      <c r="J347" s="248"/>
      <c r="K347" s="248"/>
      <c r="L347" s="248"/>
      <c r="M347" s="248"/>
      <c r="N347" s="248"/>
      <c r="O347" s="248"/>
      <c r="P347" s="248"/>
    </row>
    <row r="348" spans="10:16" ht="12.75">
      <c r="J348" s="248"/>
      <c r="K348" s="248"/>
      <c r="L348" s="248"/>
      <c r="M348" s="248"/>
      <c r="N348" s="248"/>
      <c r="O348" s="248"/>
      <c r="P348" s="248"/>
    </row>
    <row r="349" spans="10:16" ht="12.75">
      <c r="J349" s="248"/>
      <c r="K349" s="248"/>
      <c r="L349" s="248"/>
      <c r="M349" s="248"/>
      <c r="N349" s="248"/>
      <c r="O349" s="248"/>
      <c r="P349" s="248"/>
    </row>
    <row r="350" spans="10:16" ht="12.75">
      <c r="J350" s="248"/>
      <c r="K350" s="248"/>
      <c r="L350" s="248"/>
      <c r="M350" s="248"/>
      <c r="N350" s="248"/>
      <c r="O350" s="248"/>
      <c r="P350" s="248"/>
    </row>
    <row r="351" spans="10:16" ht="12.75">
      <c r="J351" s="248"/>
      <c r="K351" s="248"/>
      <c r="L351" s="248"/>
      <c r="M351" s="248"/>
      <c r="N351" s="248"/>
      <c r="O351" s="248"/>
      <c r="P351" s="248"/>
    </row>
    <row r="352" spans="10:16" ht="12.75">
      <c r="J352" s="248"/>
      <c r="K352" s="248"/>
      <c r="L352" s="248"/>
      <c r="M352" s="248"/>
      <c r="N352" s="248"/>
      <c r="O352" s="248"/>
      <c r="P352" s="248"/>
    </row>
    <row r="353" spans="10:16" ht="12.75">
      <c r="J353" s="248"/>
      <c r="K353" s="248"/>
      <c r="L353" s="248"/>
      <c r="M353" s="248"/>
      <c r="N353" s="248"/>
      <c r="O353" s="248"/>
      <c r="P353" s="248"/>
    </row>
    <row r="354" spans="10:16" ht="12.75">
      <c r="J354" s="248"/>
      <c r="K354" s="248"/>
      <c r="L354" s="248"/>
      <c r="M354" s="248"/>
      <c r="N354" s="248"/>
      <c r="O354" s="248"/>
      <c r="P354" s="248"/>
    </row>
    <row r="355" spans="10:16" ht="12.75">
      <c r="J355" s="248"/>
      <c r="K355" s="248"/>
      <c r="L355" s="248"/>
      <c r="M355" s="248"/>
      <c r="N355" s="248"/>
      <c r="O355" s="248"/>
      <c r="P355" s="248"/>
    </row>
    <row r="356" spans="10:16" ht="12.75">
      <c r="J356" s="248"/>
      <c r="K356" s="248"/>
      <c r="L356" s="248"/>
      <c r="M356" s="248"/>
      <c r="N356" s="248"/>
      <c r="O356" s="248"/>
      <c r="P356" s="248"/>
    </row>
    <row r="357" spans="10:16" ht="12.75">
      <c r="J357" s="248"/>
      <c r="K357" s="248"/>
      <c r="L357" s="248"/>
      <c r="M357" s="248"/>
      <c r="N357" s="248"/>
      <c r="O357" s="248"/>
      <c r="P357" s="248"/>
    </row>
    <row r="358" spans="10:16" ht="12.75">
      <c r="J358" s="248"/>
      <c r="K358" s="248"/>
      <c r="L358" s="248"/>
      <c r="M358" s="248"/>
      <c r="N358" s="248"/>
      <c r="O358" s="248"/>
      <c r="P358" s="248"/>
    </row>
    <row r="359" spans="10:16" ht="12.75">
      <c r="J359" s="248"/>
      <c r="K359" s="248"/>
      <c r="L359" s="248"/>
      <c r="M359" s="248"/>
      <c r="N359" s="248"/>
      <c r="O359" s="248"/>
      <c r="P359" s="248"/>
    </row>
    <row r="360" spans="10:16" ht="12.75">
      <c r="J360" s="248"/>
      <c r="K360" s="248"/>
      <c r="L360" s="248"/>
      <c r="M360" s="248"/>
      <c r="N360" s="248"/>
      <c r="O360" s="248"/>
      <c r="P360" s="248"/>
    </row>
    <row r="361" spans="10:16" ht="12.75">
      <c r="J361" s="248"/>
      <c r="K361" s="248"/>
      <c r="L361" s="248"/>
      <c r="M361" s="248"/>
      <c r="N361" s="248"/>
      <c r="O361" s="248"/>
      <c r="P361" s="248"/>
    </row>
    <row r="362" spans="10:16" ht="12.75">
      <c r="J362" s="248"/>
      <c r="K362" s="248"/>
      <c r="L362" s="248"/>
      <c r="M362" s="248"/>
      <c r="N362" s="248"/>
      <c r="O362" s="248"/>
      <c r="P362" s="248"/>
    </row>
    <row r="363" spans="10:16" ht="12.75">
      <c r="J363" s="248"/>
      <c r="K363" s="248"/>
      <c r="L363" s="248"/>
      <c r="M363" s="248"/>
      <c r="N363" s="248"/>
      <c r="O363" s="248"/>
      <c r="P363" s="248"/>
    </row>
    <row r="364" spans="10:16" ht="12.75">
      <c r="J364" s="248"/>
      <c r="K364" s="248"/>
      <c r="L364" s="248"/>
      <c r="M364" s="248"/>
      <c r="N364" s="248"/>
      <c r="O364" s="248"/>
      <c r="P364" s="248"/>
    </row>
    <row r="365" spans="10:16" ht="12.75">
      <c r="J365" s="248"/>
      <c r="K365" s="248"/>
      <c r="L365" s="248"/>
      <c r="M365" s="248"/>
      <c r="N365" s="248"/>
      <c r="O365" s="248"/>
      <c r="P365" s="248"/>
    </row>
    <row r="366" spans="10:16" ht="12.75">
      <c r="J366" s="248"/>
      <c r="K366" s="248"/>
      <c r="L366" s="248"/>
      <c r="M366" s="248"/>
      <c r="N366" s="248"/>
      <c r="O366" s="248"/>
      <c r="P366" s="248"/>
    </row>
    <row r="367" spans="10:16" ht="12.75">
      <c r="J367" s="248"/>
      <c r="K367" s="248"/>
      <c r="L367" s="248"/>
      <c r="M367" s="248"/>
      <c r="N367" s="248"/>
      <c r="O367" s="248"/>
      <c r="P367" s="248"/>
    </row>
    <row r="368" spans="10:16" ht="12.75">
      <c r="J368" s="248"/>
      <c r="K368" s="248"/>
      <c r="L368" s="248"/>
      <c r="M368" s="248"/>
      <c r="N368" s="248"/>
      <c r="O368" s="248"/>
      <c r="P368" s="248"/>
    </row>
    <row r="369" spans="10:16" ht="12.75">
      <c r="J369" s="248"/>
      <c r="K369" s="248"/>
      <c r="L369" s="248"/>
      <c r="M369" s="248"/>
      <c r="N369" s="248"/>
      <c r="O369" s="248"/>
      <c r="P369" s="248"/>
    </row>
    <row r="370" spans="10:16" ht="12.75">
      <c r="J370" s="248"/>
      <c r="K370" s="248"/>
      <c r="L370" s="248"/>
      <c r="M370" s="248"/>
      <c r="N370" s="248"/>
      <c r="O370" s="248"/>
      <c r="P370" s="248"/>
    </row>
    <row r="371" spans="10:16" ht="12.75">
      <c r="J371" s="248"/>
      <c r="K371" s="248"/>
      <c r="L371" s="248"/>
      <c r="M371" s="248"/>
      <c r="N371" s="248"/>
      <c r="O371" s="248"/>
      <c r="P371" s="248"/>
    </row>
    <row r="372" spans="10:16" ht="12.75">
      <c r="J372" s="248"/>
      <c r="K372" s="248"/>
      <c r="L372" s="248"/>
      <c r="M372" s="248"/>
      <c r="N372" s="248"/>
      <c r="O372" s="248"/>
      <c r="P372" s="248"/>
    </row>
    <row r="373" spans="10:16" ht="12.75">
      <c r="J373" s="248"/>
      <c r="K373" s="248"/>
      <c r="L373" s="248"/>
      <c r="M373" s="248"/>
      <c r="N373" s="248"/>
      <c r="O373" s="248"/>
      <c r="P373" s="248"/>
    </row>
    <row r="374" spans="10:16" ht="12.75">
      <c r="J374" s="248"/>
      <c r="K374" s="248"/>
      <c r="L374" s="248"/>
      <c r="M374" s="248"/>
      <c r="N374" s="248"/>
      <c r="O374" s="248"/>
      <c r="P374" s="248"/>
    </row>
    <row r="375" spans="10:16" ht="12.75">
      <c r="J375" s="248"/>
      <c r="K375" s="248"/>
      <c r="L375" s="248"/>
      <c r="M375" s="248"/>
      <c r="N375" s="248"/>
      <c r="O375" s="248"/>
      <c r="P375" s="248"/>
    </row>
    <row r="376" spans="10:16" ht="12.75">
      <c r="J376" s="248"/>
      <c r="K376" s="248"/>
      <c r="L376" s="248"/>
      <c r="M376" s="248"/>
      <c r="N376" s="248"/>
      <c r="O376" s="248"/>
      <c r="P376" s="248"/>
    </row>
    <row r="377" spans="10:16" ht="12.75">
      <c r="J377" s="248"/>
      <c r="K377" s="248"/>
      <c r="L377" s="248"/>
      <c r="M377" s="248"/>
      <c r="N377" s="248"/>
      <c r="O377" s="248"/>
      <c r="P377" s="248"/>
    </row>
    <row r="378" spans="10:16" ht="12.75">
      <c r="J378" s="248"/>
      <c r="K378" s="248"/>
      <c r="L378" s="248"/>
      <c r="M378" s="248"/>
      <c r="N378" s="248"/>
      <c r="O378" s="248"/>
      <c r="P378" s="248"/>
    </row>
    <row r="379" spans="10:16" ht="12.75">
      <c r="J379" s="248"/>
      <c r="K379" s="248"/>
      <c r="L379" s="248"/>
      <c r="M379" s="248"/>
      <c r="N379" s="248"/>
      <c r="O379" s="248"/>
      <c r="P379" s="248"/>
    </row>
    <row r="380" spans="10:16" ht="12.75">
      <c r="J380" s="248"/>
      <c r="K380" s="248"/>
      <c r="L380" s="248"/>
      <c r="M380" s="248"/>
      <c r="N380" s="248"/>
      <c r="O380" s="248"/>
      <c r="P380" s="248"/>
    </row>
    <row r="381" spans="10:16" ht="12.75">
      <c r="J381" s="248"/>
      <c r="K381" s="248"/>
      <c r="L381" s="248"/>
      <c r="M381" s="248"/>
      <c r="N381" s="248"/>
      <c r="O381" s="248"/>
      <c r="P381" s="248"/>
    </row>
    <row r="382" spans="10:16" ht="12.75">
      <c r="J382" s="248"/>
      <c r="K382" s="248"/>
      <c r="L382" s="248"/>
      <c r="M382" s="248"/>
      <c r="N382" s="248"/>
      <c r="O382" s="248"/>
      <c r="P382" s="248"/>
    </row>
  </sheetData>
  <printOptions/>
  <pageMargins left="0.17" right="0.19" top="0.72" bottom="0.29" header="0.5" footer="0.18"/>
  <pageSetup fitToHeight="5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3"/>
  <sheetViews>
    <sheetView zoomScale="85" zoomScaleNormal="85" workbookViewId="0" topLeftCell="A1">
      <pane xSplit="5" ySplit="9" topLeftCell="F235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A1" sqref="A1:IV16384"/>
    </sheetView>
  </sheetViews>
  <sheetFormatPr defaultColWidth="9.140625" defaultRowHeight="10.5" customHeight="1"/>
  <cols>
    <col min="1" max="1" width="6.8515625" style="21" bestFit="1" customWidth="1"/>
    <col min="2" max="2" width="1.57421875" style="21" customWidth="1"/>
    <col min="3" max="3" width="14.421875" style="35" customWidth="1"/>
    <col min="4" max="4" width="8.00390625" style="35" bestFit="1" customWidth="1"/>
    <col min="5" max="5" width="8.7109375" style="35" customWidth="1"/>
    <col min="6" max="6" width="2.140625" style="29" customWidth="1"/>
    <col min="7" max="7" width="14.421875" style="29" bestFit="1" customWidth="1"/>
    <col min="8" max="8" width="14.421875" style="113" bestFit="1" customWidth="1"/>
    <col min="9" max="9" width="0.9921875" style="29" customWidth="1"/>
    <col min="10" max="11" width="13.00390625" style="29" bestFit="1" customWidth="1"/>
    <col min="12" max="12" width="14.421875" style="29" bestFit="1" customWidth="1"/>
    <col min="13" max="13" width="10.7109375" style="29" bestFit="1" customWidth="1"/>
    <col min="14" max="14" width="9.8515625" style="29" bestFit="1" customWidth="1"/>
    <col min="15" max="15" width="12.140625" style="29" bestFit="1" customWidth="1"/>
    <col min="16" max="16" width="13.00390625" style="29" bestFit="1" customWidth="1"/>
    <col min="17" max="17" width="12.421875" style="29" bestFit="1" customWidth="1"/>
    <col min="18" max="18" width="7.28125" style="29" bestFit="1" customWidth="1"/>
    <col min="19" max="16384" width="9.140625" style="248" customWidth="1"/>
  </cols>
  <sheetData>
    <row r="1" spans="1:18" s="19" customFormat="1" ht="10.5" customHeight="1">
      <c r="A1" s="15"/>
      <c r="B1" s="15"/>
      <c r="C1" s="16"/>
      <c r="D1" s="17"/>
      <c r="E1" s="17"/>
      <c r="F1" s="18"/>
      <c r="G1" s="60" t="s">
        <v>35</v>
      </c>
      <c r="H1" s="105"/>
      <c r="I1" s="60"/>
      <c r="J1" s="60" t="s">
        <v>35</v>
      </c>
      <c r="K1" s="60" t="s">
        <v>35</v>
      </c>
      <c r="L1" s="60" t="s">
        <v>35</v>
      </c>
      <c r="M1" s="60" t="s">
        <v>35</v>
      </c>
      <c r="N1" s="60" t="s">
        <v>35</v>
      </c>
      <c r="O1" s="60" t="s">
        <v>35</v>
      </c>
      <c r="P1" s="60" t="s">
        <v>35</v>
      </c>
      <c r="Q1" s="60" t="s">
        <v>35</v>
      </c>
      <c r="R1" s="60" t="s">
        <v>35</v>
      </c>
    </row>
    <row r="2" spans="1:18" s="19" customFormat="1" ht="12" customHeight="1">
      <c r="A2" s="15"/>
      <c r="B2" s="15"/>
      <c r="C2" s="16"/>
      <c r="D2" s="17"/>
      <c r="E2" s="17"/>
      <c r="F2" s="20"/>
      <c r="G2" s="61" t="s">
        <v>0</v>
      </c>
      <c r="H2" s="106"/>
      <c r="I2" s="61"/>
      <c r="J2" s="61" t="s">
        <v>31</v>
      </c>
      <c r="K2" s="61" t="s">
        <v>4</v>
      </c>
      <c r="L2" s="61" t="s">
        <v>2</v>
      </c>
      <c r="M2" s="61" t="s">
        <v>30</v>
      </c>
      <c r="N2" s="61" t="s">
        <v>1</v>
      </c>
      <c r="O2" s="61" t="s">
        <v>32</v>
      </c>
      <c r="P2" s="61" t="s">
        <v>3</v>
      </c>
      <c r="Q2" s="78" t="s">
        <v>373</v>
      </c>
      <c r="R2" s="78" t="s">
        <v>21</v>
      </c>
    </row>
    <row r="3" spans="1:18" s="19" customFormat="1" ht="12.75">
      <c r="A3" s="15"/>
      <c r="B3" s="15"/>
      <c r="C3" s="16"/>
      <c r="D3" s="21"/>
      <c r="E3" s="281"/>
      <c r="F3" s="22"/>
      <c r="G3" s="62" t="s">
        <v>19</v>
      </c>
      <c r="H3" s="107"/>
      <c r="I3" s="62"/>
      <c r="J3" s="62" t="s">
        <v>19</v>
      </c>
      <c r="K3" s="62" t="s">
        <v>19</v>
      </c>
      <c r="L3" s="62" t="s">
        <v>19</v>
      </c>
      <c r="M3" s="62" t="s">
        <v>19</v>
      </c>
      <c r="N3" s="62" t="s">
        <v>19</v>
      </c>
      <c r="O3" s="62" t="s">
        <v>19</v>
      </c>
      <c r="P3" s="62" t="s">
        <v>19</v>
      </c>
      <c r="Q3" s="62" t="s">
        <v>19</v>
      </c>
      <c r="R3" s="62" t="s">
        <v>19</v>
      </c>
    </row>
    <row r="4" spans="1:18" s="19" customFormat="1" ht="12.75">
      <c r="A4" s="21"/>
      <c r="B4" s="21"/>
      <c r="C4" s="23"/>
      <c r="D4" s="282"/>
      <c r="E4" s="283"/>
      <c r="F4" s="24"/>
      <c r="G4" s="63"/>
      <c r="H4" s="108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s="19" customFormat="1" ht="12.75">
      <c r="A5" s="21"/>
      <c r="B5" s="21"/>
      <c r="C5" s="23"/>
      <c r="D5" s="282"/>
      <c r="E5" s="283"/>
      <c r="F5" s="25" t="s">
        <v>20</v>
      </c>
      <c r="G5" s="64"/>
      <c r="H5" s="109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s="19" customFormat="1" ht="13.5" thickBot="1">
      <c r="A6" s="21"/>
      <c r="B6" s="21"/>
      <c r="C6" s="23"/>
      <c r="D6" s="27"/>
      <c r="E6" s="27"/>
      <c r="F6" s="28"/>
      <c r="G6" s="65"/>
      <c r="H6" s="110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s="19" customFormat="1" ht="12.75">
      <c r="A7" s="21"/>
      <c r="B7" s="21"/>
      <c r="C7" s="23"/>
      <c r="D7" s="30" t="s">
        <v>150</v>
      </c>
      <c r="E7" s="31">
        <v>39113</v>
      </c>
      <c r="F7" s="28"/>
      <c r="G7" s="65"/>
      <c r="H7" s="110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s="19" customFormat="1" ht="13.5" thickBot="1">
      <c r="A8" s="21"/>
      <c r="B8" s="21"/>
      <c r="C8" s="23"/>
      <c r="D8" s="32" t="s">
        <v>38</v>
      </c>
      <c r="E8" s="33">
        <v>39051</v>
      </c>
      <c r="F8" s="34"/>
      <c r="G8" s="308">
        <v>-14.985799881324056</v>
      </c>
      <c r="H8" s="111"/>
      <c r="I8" s="66"/>
      <c r="J8" s="308">
        <v>-2.9999001276446506</v>
      </c>
      <c r="K8" s="308">
        <v>-6.998400144279003</v>
      </c>
      <c r="L8" s="308">
        <v>0.007300188437511679</v>
      </c>
      <c r="M8" s="308">
        <v>0</v>
      </c>
      <c r="N8" s="308">
        <v>-2.9103830456733704E-11</v>
      </c>
      <c r="O8" s="308">
        <v>0</v>
      </c>
      <c r="P8" s="308">
        <v>-4.994799979329173</v>
      </c>
      <c r="Q8" s="308">
        <v>0</v>
      </c>
      <c r="R8" s="308">
        <v>0</v>
      </c>
    </row>
    <row r="9" spans="1:18" s="19" customFormat="1" ht="12.75" hidden="1">
      <c r="A9" s="21"/>
      <c r="B9" s="21"/>
      <c r="C9" s="35"/>
      <c r="D9" s="35"/>
      <c r="E9" s="35"/>
      <c r="F9" s="28"/>
      <c r="G9" s="65"/>
      <c r="H9" s="110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s="19" customFormat="1" ht="12.75">
      <c r="A10" s="21">
        <v>1</v>
      </c>
      <c r="B10" s="15" t="s">
        <v>53</v>
      </c>
      <c r="C10" s="35"/>
      <c r="D10" s="35"/>
      <c r="E10" s="35"/>
      <c r="F10" s="28"/>
      <c r="G10" s="65"/>
      <c r="H10" s="110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s="19" customFormat="1" ht="12.75">
      <c r="A11" s="21">
        <v>1</v>
      </c>
      <c r="B11" s="21"/>
      <c r="C11" s="35" t="s">
        <v>54</v>
      </c>
      <c r="D11" s="46" t="s">
        <v>150</v>
      </c>
      <c r="E11" s="45">
        <v>39113</v>
      </c>
      <c r="F11" s="28"/>
      <c r="G11" s="65">
        <v>410735871.00000006</v>
      </c>
      <c r="H11" s="110">
        <v>410735871.00000006</v>
      </c>
      <c r="I11" s="65"/>
      <c r="J11" s="65">
        <v>0</v>
      </c>
      <c r="K11" s="65">
        <v>0</v>
      </c>
      <c r="L11" s="65">
        <v>410735871.00000006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</row>
    <row r="12" spans="1:18" s="19" customFormat="1" ht="12.75">
      <c r="A12" s="21">
        <v>1</v>
      </c>
      <c r="B12" s="21"/>
      <c r="C12" s="35" t="s">
        <v>55</v>
      </c>
      <c r="D12" s="46" t="s">
        <v>150</v>
      </c>
      <c r="E12" s="45">
        <v>39113</v>
      </c>
      <c r="F12" s="28"/>
      <c r="G12" s="65">
        <v>6000000</v>
      </c>
      <c r="H12" s="110">
        <v>6000000</v>
      </c>
      <c r="I12" s="65"/>
      <c r="J12" s="65">
        <v>0</v>
      </c>
      <c r="K12" s="65">
        <v>0</v>
      </c>
      <c r="L12" s="65">
        <v>6000000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</row>
    <row r="13" spans="1:18" s="19" customFormat="1" ht="12.75">
      <c r="A13" s="21">
        <v>1</v>
      </c>
      <c r="B13" s="21"/>
      <c r="C13" s="35" t="s">
        <v>56</v>
      </c>
      <c r="D13" s="46" t="s">
        <v>150</v>
      </c>
      <c r="E13" s="45">
        <v>39113</v>
      </c>
      <c r="F13" s="28"/>
      <c r="G13" s="65">
        <v>-362411101.88</v>
      </c>
      <c r="H13" s="110">
        <v>-362411101.88</v>
      </c>
      <c r="I13" s="65"/>
      <c r="J13" s="65">
        <v>0</v>
      </c>
      <c r="K13" s="65">
        <v>0</v>
      </c>
      <c r="L13" s="65">
        <v>-362415711.94</v>
      </c>
      <c r="M13" s="65">
        <v>0</v>
      </c>
      <c r="N13" s="65">
        <v>0</v>
      </c>
      <c r="O13" s="65">
        <v>0</v>
      </c>
      <c r="P13" s="65">
        <v>0</v>
      </c>
      <c r="Q13" s="65">
        <v>4610.06</v>
      </c>
      <c r="R13" s="65">
        <v>0</v>
      </c>
    </row>
    <row r="14" spans="1:18" s="19" customFormat="1" ht="12.75">
      <c r="A14" s="21">
        <v>1</v>
      </c>
      <c r="B14" s="21"/>
      <c r="C14" s="35" t="s">
        <v>57</v>
      </c>
      <c r="D14" s="46" t="s">
        <v>150</v>
      </c>
      <c r="E14" s="45">
        <v>39113</v>
      </c>
      <c r="F14" s="28"/>
      <c r="G14" s="65">
        <v>0</v>
      </c>
      <c r="H14" s="110">
        <v>0</v>
      </c>
      <c r="I14" s="65"/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</row>
    <row r="15" spans="1:18" s="19" customFormat="1" ht="12.75">
      <c r="A15" s="21"/>
      <c r="B15" s="21"/>
      <c r="C15" s="35"/>
      <c r="D15" s="35"/>
      <c r="E15" s="35"/>
      <c r="F15" s="28"/>
      <c r="G15" s="65"/>
      <c r="H15" s="110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s="19" customFormat="1" ht="12.75">
      <c r="A16" s="21">
        <v>1</v>
      </c>
      <c r="B16" s="21"/>
      <c r="C16" s="35" t="s">
        <v>58</v>
      </c>
      <c r="D16" s="46" t="s">
        <v>150</v>
      </c>
      <c r="E16" s="45">
        <v>39113</v>
      </c>
      <c r="F16" s="28"/>
      <c r="G16" s="65">
        <v>362411101.88000005</v>
      </c>
      <c r="H16" s="110">
        <v>362411101.88000005</v>
      </c>
      <c r="I16" s="65"/>
      <c r="J16" s="65">
        <v>0</v>
      </c>
      <c r="K16" s="65">
        <v>0</v>
      </c>
      <c r="L16" s="65">
        <v>362415711.94000006</v>
      </c>
      <c r="M16" s="65">
        <v>0</v>
      </c>
      <c r="N16" s="65">
        <v>0</v>
      </c>
      <c r="O16" s="65">
        <v>0</v>
      </c>
      <c r="P16" s="65">
        <v>0</v>
      </c>
      <c r="Q16" s="65">
        <v>-4610.06</v>
      </c>
      <c r="R16" s="65">
        <v>0</v>
      </c>
    </row>
    <row r="17" spans="1:18" s="19" customFormat="1" ht="12.75">
      <c r="A17" s="21">
        <v>1</v>
      </c>
      <c r="B17" s="21"/>
      <c r="C17" s="35" t="s">
        <v>59</v>
      </c>
      <c r="D17" s="46" t="s">
        <v>150</v>
      </c>
      <c r="E17" s="45">
        <v>39113</v>
      </c>
      <c r="F17" s="28"/>
      <c r="G17" s="65">
        <v>0</v>
      </c>
      <c r="H17" s="110">
        <v>0</v>
      </c>
      <c r="I17" s="65"/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</row>
    <row r="18" spans="1:18" s="19" customFormat="1" ht="12.75">
      <c r="A18" s="21">
        <v>1</v>
      </c>
      <c r="B18" s="21"/>
      <c r="C18" s="35" t="s">
        <v>60</v>
      </c>
      <c r="D18" s="46" t="s">
        <v>150</v>
      </c>
      <c r="E18" s="45">
        <v>39113</v>
      </c>
      <c r="F18" s="28"/>
      <c r="G18" s="65">
        <v>607946.06</v>
      </c>
      <c r="H18" s="110">
        <v>607946.06</v>
      </c>
      <c r="I18" s="65"/>
      <c r="J18" s="65">
        <v>0</v>
      </c>
      <c r="K18" s="65">
        <v>607946.06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</row>
    <row r="19" spans="1:18" s="19" customFormat="1" ht="12.75">
      <c r="A19" s="21">
        <v>1</v>
      </c>
      <c r="B19" s="21"/>
      <c r="C19" s="35" t="s">
        <v>61</v>
      </c>
      <c r="D19" s="46" t="s">
        <v>150</v>
      </c>
      <c r="E19" s="45">
        <v>39113</v>
      </c>
      <c r="F19" s="28"/>
      <c r="G19" s="65">
        <v>0</v>
      </c>
      <c r="H19" s="110">
        <v>0</v>
      </c>
      <c r="I19" s="65"/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</row>
    <row r="20" spans="1:18" s="19" customFormat="1" ht="12.75">
      <c r="A20" s="21">
        <v>1</v>
      </c>
      <c r="B20" s="21"/>
      <c r="C20" s="35" t="s">
        <v>8</v>
      </c>
      <c r="D20" s="46" t="s">
        <v>150</v>
      </c>
      <c r="E20" s="45">
        <v>39113</v>
      </c>
      <c r="F20" s="28"/>
      <c r="G20" s="65">
        <v>23185787.893600002</v>
      </c>
      <c r="H20" s="110">
        <v>23185787.8936</v>
      </c>
      <c r="I20" s="65"/>
      <c r="J20" s="65">
        <v>16667074.443599999</v>
      </c>
      <c r="K20" s="65">
        <v>6320662.460000002</v>
      </c>
      <c r="L20" s="65">
        <v>19785.27</v>
      </c>
      <c r="M20" s="65">
        <v>0</v>
      </c>
      <c r="N20" s="65">
        <v>178265.72</v>
      </c>
      <c r="O20" s="65">
        <v>0</v>
      </c>
      <c r="P20" s="65">
        <v>0</v>
      </c>
      <c r="Q20" s="65">
        <v>0</v>
      </c>
      <c r="R20" s="65">
        <v>0</v>
      </c>
    </row>
    <row r="21" spans="1:18" s="19" customFormat="1" ht="12.75">
      <c r="A21" s="21">
        <v>1</v>
      </c>
      <c r="B21" s="21"/>
      <c r="C21" s="35" t="s">
        <v>11</v>
      </c>
      <c r="D21" s="46" t="s">
        <v>150</v>
      </c>
      <c r="E21" s="45">
        <v>39113</v>
      </c>
      <c r="F21" s="28"/>
      <c r="G21" s="65">
        <v>197749499.4256</v>
      </c>
      <c r="H21" s="110">
        <v>197749499.4256</v>
      </c>
      <c r="I21" s="65"/>
      <c r="J21" s="65">
        <v>95867296.0656</v>
      </c>
      <c r="K21" s="65">
        <v>101882203.36000001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</row>
    <row r="22" spans="1:18" s="19" customFormat="1" ht="12.75">
      <c r="A22" s="21">
        <v>1</v>
      </c>
      <c r="B22" s="21"/>
      <c r="C22" s="35" t="s">
        <v>62</v>
      </c>
      <c r="D22" s="46" t="s">
        <v>150</v>
      </c>
      <c r="E22" s="45">
        <v>39113</v>
      </c>
      <c r="F22" s="28"/>
      <c r="G22" s="65">
        <v>0</v>
      </c>
      <c r="H22" s="110">
        <v>0</v>
      </c>
      <c r="I22" s="65"/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</row>
    <row r="23" spans="1:18" s="19" customFormat="1" ht="12.75">
      <c r="A23" s="21">
        <v>1</v>
      </c>
      <c r="B23" s="21"/>
      <c r="C23" s="35" t="s">
        <v>9</v>
      </c>
      <c r="D23" s="46" t="s">
        <v>150</v>
      </c>
      <c r="E23" s="45">
        <v>39113</v>
      </c>
      <c r="F23" s="28"/>
      <c r="G23" s="65">
        <v>532470.27</v>
      </c>
      <c r="H23" s="110">
        <v>532470.27</v>
      </c>
      <c r="I23" s="65"/>
      <c r="J23" s="65">
        <v>0</v>
      </c>
      <c r="K23" s="65">
        <v>0</v>
      </c>
      <c r="L23" s="65">
        <v>296116.16</v>
      </c>
      <c r="M23" s="65">
        <v>0</v>
      </c>
      <c r="N23" s="65">
        <v>121390.11</v>
      </c>
      <c r="O23" s="65">
        <v>114964</v>
      </c>
      <c r="P23" s="65">
        <v>0</v>
      </c>
      <c r="Q23" s="65">
        <v>0</v>
      </c>
      <c r="R23" s="65">
        <v>0</v>
      </c>
    </row>
    <row r="24" spans="1:18" s="19" customFormat="1" ht="12.75">
      <c r="A24" s="21">
        <v>1</v>
      </c>
      <c r="B24" s="21"/>
      <c r="C24" s="35" t="s">
        <v>63</v>
      </c>
      <c r="D24" s="46" t="s">
        <v>150</v>
      </c>
      <c r="E24" s="45">
        <v>39113</v>
      </c>
      <c r="F24" s="28"/>
      <c r="G24" s="65">
        <v>75120794.68999998</v>
      </c>
      <c r="H24" s="110">
        <v>75120794.68999998</v>
      </c>
      <c r="I24" s="65"/>
      <c r="J24" s="65">
        <v>-0.7200000286102295</v>
      </c>
      <c r="K24" s="65">
        <v>69221930.4</v>
      </c>
      <c r="L24" s="65">
        <v>0</v>
      </c>
      <c r="M24" s="65">
        <v>0</v>
      </c>
      <c r="N24" s="65">
        <v>0</v>
      </c>
      <c r="O24" s="65">
        <v>-524886</v>
      </c>
      <c r="P24" s="65">
        <v>6423751.01</v>
      </c>
      <c r="Q24" s="65">
        <v>0</v>
      </c>
      <c r="R24" s="65">
        <v>0</v>
      </c>
    </row>
    <row r="25" spans="1:18" s="19" customFormat="1" ht="12.75">
      <c r="A25" s="21">
        <v>1</v>
      </c>
      <c r="B25" s="21"/>
      <c r="C25" s="35" t="s">
        <v>10</v>
      </c>
      <c r="D25" s="46" t="s">
        <v>150</v>
      </c>
      <c r="E25" s="45">
        <v>39113</v>
      </c>
      <c r="F25" s="28"/>
      <c r="G25" s="65">
        <v>561214.63</v>
      </c>
      <c r="H25" s="110">
        <v>561214.63</v>
      </c>
      <c r="I25" s="65"/>
      <c r="J25" s="65">
        <v>561214.63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</row>
    <row r="26" spans="1:18" s="19" customFormat="1" ht="12.75">
      <c r="A26" s="21">
        <v>1</v>
      </c>
      <c r="B26" s="21"/>
      <c r="C26" s="35" t="s">
        <v>66</v>
      </c>
      <c r="D26" s="46" t="s">
        <v>150</v>
      </c>
      <c r="E26" s="45">
        <v>39113</v>
      </c>
      <c r="F26" s="28"/>
      <c r="G26" s="65">
        <v>0</v>
      </c>
      <c r="H26" s="110">
        <v>0</v>
      </c>
      <c r="I26" s="65"/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</row>
    <row r="27" spans="1:18" s="19" customFormat="1" ht="12.75">
      <c r="A27" s="21">
        <v>1</v>
      </c>
      <c r="B27" s="21"/>
      <c r="C27" s="35" t="s">
        <v>5</v>
      </c>
      <c r="D27" s="46" t="s">
        <v>150</v>
      </c>
      <c r="E27" s="45">
        <v>39113</v>
      </c>
      <c r="F27" s="28"/>
      <c r="G27" s="65">
        <v>0</v>
      </c>
      <c r="H27" s="110">
        <v>0</v>
      </c>
      <c r="I27" s="65"/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</row>
    <row r="28" spans="1:18" s="19" customFormat="1" ht="12.75">
      <c r="A28" s="21">
        <v>1</v>
      </c>
      <c r="B28" s="21"/>
      <c r="C28" s="35" t="s">
        <v>64</v>
      </c>
      <c r="D28" s="46" t="s">
        <v>150</v>
      </c>
      <c r="E28" s="45">
        <v>39113</v>
      </c>
      <c r="F28" s="28"/>
      <c r="G28" s="65">
        <v>1049611.7</v>
      </c>
      <c r="H28" s="110">
        <v>1049611.7</v>
      </c>
      <c r="I28" s="65"/>
      <c r="J28" s="65">
        <v>-1000000</v>
      </c>
      <c r="K28" s="65">
        <v>-12129005.96</v>
      </c>
      <c r="L28" s="65">
        <v>14550230.07</v>
      </c>
      <c r="M28" s="65">
        <v>0</v>
      </c>
      <c r="N28" s="65">
        <v>-299655.83</v>
      </c>
      <c r="O28" s="65">
        <v>0</v>
      </c>
      <c r="P28" s="65">
        <v>-71956.58</v>
      </c>
      <c r="Q28" s="65">
        <v>0</v>
      </c>
      <c r="R28" s="65">
        <v>0</v>
      </c>
    </row>
    <row r="29" spans="1:18" s="19" customFormat="1" ht="12.75">
      <c r="A29" s="21">
        <v>1</v>
      </c>
      <c r="B29" s="21"/>
      <c r="C29" s="35" t="s">
        <v>6</v>
      </c>
      <c r="D29" s="46" t="s">
        <v>150</v>
      </c>
      <c r="E29" s="45">
        <v>39113</v>
      </c>
      <c r="F29" s="28"/>
      <c r="G29" s="67">
        <v>49414213.87</v>
      </c>
      <c r="H29" s="110">
        <v>49414213.87</v>
      </c>
      <c r="I29" s="67"/>
      <c r="J29" s="67">
        <v>503194.93</v>
      </c>
      <c r="K29" s="67">
        <v>1780247.98</v>
      </c>
      <c r="L29" s="67">
        <v>43618665.98</v>
      </c>
      <c r="M29" s="67">
        <v>0</v>
      </c>
      <c r="N29" s="67">
        <v>0</v>
      </c>
      <c r="O29" s="67">
        <v>0</v>
      </c>
      <c r="P29" s="67">
        <v>3512104.98</v>
      </c>
      <c r="Q29" s="67">
        <v>0</v>
      </c>
      <c r="R29" s="67">
        <v>0</v>
      </c>
    </row>
    <row r="30" spans="1:18" s="19" customFormat="1" ht="12.75">
      <c r="A30" s="21"/>
      <c r="B30" s="21"/>
      <c r="C30" s="15" t="s">
        <v>65</v>
      </c>
      <c r="D30" s="35"/>
      <c r="E30" s="35"/>
      <c r="F30" s="37" t="s">
        <v>124</v>
      </c>
      <c r="G30" s="71">
        <v>764957409.5392001</v>
      </c>
      <c r="H30" s="110">
        <v>764957409.5392001</v>
      </c>
      <c r="I30" s="68"/>
      <c r="J30" s="68">
        <v>112598779.34919997</v>
      </c>
      <c r="K30" s="68">
        <v>167683984.3</v>
      </c>
      <c r="L30" s="68">
        <v>475220668.48000014</v>
      </c>
      <c r="M30" s="68">
        <v>0</v>
      </c>
      <c r="N30" s="68">
        <v>-5.820766091346741E-11</v>
      </c>
      <c r="O30" s="68">
        <v>-409922</v>
      </c>
      <c r="P30" s="68">
        <v>9863899.41</v>
      </c>
      <c r="Q30" s="68">
        <v>0</v>
      </c>
      <c r="R30" s="68">
        <v>0</v>
      </c>
    </row>
    <row r="31" spans="1:18" s="19" customFormat="1" ht="12.75">
      <c r="A31" s="21"/>
      <c r="B31" s="21"/>
      <c r="C31" s="15"/>
      <c r="D31" s="35"/>
      <c r="E31" s="35"/>
      <c r="F31" s="37"/>
      <c r="G31" s="68"/>
      <c r="H31" s="112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1:18" s="19" customFormat="1" ht="12.75">
      <c r="A32" s="15" t="s">
        <v>125</v>
      </c>
      <c r="B32" s="21"/>
      <c r="C32" s="15"/>
      <c r="D32" s="35"/>
      <c r="E32" s="35"/>
      <c r="F32" s="37"/>
      <c r="G32" s="68"/>
      <c r="H32" s="112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s="19" customFormat="1" ht="12.75">
      <c r="A33" s="21">
        <v>2</v>
      </c>
      <c r="B33" s="36" t="s">
        <v>69</v>
      </c>
      <c r="C33" s="15"/>
      <c r="D33" s="35"/>
      <c r="E33" s="35"/>
      <c r="F33" s="37"/>
      <c r="G33" s="68"/>
      <c r="H33" s="112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s="19" customFormat="1" ht="12.75">
      <c r="A34" s="21">
        <v>2</v>
      </c>
      <c r="B34" s="21"/>
      <c r="C34" s="14" t="s">
        <v>67</v>
      </c>
      <c r="D34" s="47" t="s">
        <v>38</v>
      </c>
      <c r="E34" s="48">
        <v>39051</v>
      </c>
      <c r="F34" s="37" t="s">
        <v>124</v>
      </c>
      <c r="G34" s="69">
        <v>689969553.2001004</v>
      </c>
      <c r="H34" s="110">
        <v>689969553.2001005</v>
      </c>
      <c r="I34" s="69"/>
      <c r="J34" s="70">
        <v>151693208.13999978</v>
      </c>
      <c r="K34" s="70">
        <v>314990934.54000026</v>
      </c>
      <c r="L34" s="70">
        <v>211642059.48000047</v>
      </c>
      <c r="M34" s="70">
        <v>0</v>
      </c>
      <c r="N34" s="70">
        <v>0</v>
      </c>
      <c r="O34" s="70">
        <v>0</v>
      </c>
      <c r="P34" s="70">
        <v>11643351.040100023</v>
      </c>
      <c r="Q34" s="70">
        <v>0</v>
      </c>
      <c r="R34" s="70">
        <v>0</v>
      </c>
    </row>
    <row r="35" spans="1:18" s="19" customFormat="1" ht="12.75">
      <c r="A35" s="21"/>
      <c r="B35" s="21"/>
      <c r="C35" s="14"/>
      <c r="D35" s="35"/>
      <c r="E35" s="35"/>
      <c r="F35" s="37"/>
      <c r="G35" s="68"/>
      <c r="H35" s="112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s="19" customFormat="1" ht="12.75">
      <c r="A36" s="21">
        <v>3</v>
      </c>
      <c r="B36" s="36" t="s">
        <v>70</v>
      </c>
      <c r="C36" s="14"/>
      <c r="D36" s="35"/>
      <c r="E36" s="35"/>
      <c r="F36" s="37"/>
      <c r="G36" s="68"/>
      <c r="H36" s="112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s="19" customFormat="1" ht="12.75">
      <c r="A37" s="21">
        <v>3</v>
      </c>
      <c r="B37" s="21"/>
      <c r="C37" s="14" t="s">
        <v>43</v>
      </c>
      <c r="D37" s="46" t="s">
        <v>150</v>
      </c>
      <c r="E37" s="45">
        <v>39113</v>
      </c>
      <c r="F37" s="37"/>
      <c r="G37" s="65">
        <v>27334123.34</v>
      </c>
      <c r="H37" s="110">
        <v>27334123.340000007</v>
      </c>
      <c r="I37" s="65"/>
      <c r="J37" s="65">
        <v>10604821.040000003</v>
      </c>
      <c r="K37" s="65">
        <v>7105541.680000001</v>
      </c>
      <c r="L37" s="65">
        <v>9623760.620000005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</row>
    <row r="38" spans="1:18" s="19" customFormat="1" ht="12.75">
      <c r="A38" s="21">
        <v>3</v>
      </c>
      <c r="B38" s="21"/>
      <c r="C38" s="14" t="s">
        <v>68</v>
      </c>
      <c r="D38" s="46" t="s">
        <v>150</v>
      </c>
      <c r="E38" s="45">
        <v>39113</v>
      </c>
      <c r="F38" s="37"/>
      <c r="G38" s="65">
        <v>37639700.030000016</v>
      </c>
      <c r="H38" s="110">
        <v>37639700.03000001</v>
      </c>
      <c r="I38" s="65"/>
      <c r="J38" s="65">
        <v>18950178.96</v>
      </c>
      <c r="K38" s="65">
        <v>14783208.320000008</v>
      </c>
      <c r="L38" s="65">
        <v>3906312.75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</row>
    <row r="39" spans="1:18" s="19" customFormat="1" ht="12.75">
      <c r="A39" s="21"/>
      <c r="B39" s="21"/>
      <c r="C39" s="15" t="s">
        <v>71</v>
      </c>
      <c r="D39" s="35"/>
      <c r="E39" s="35"/>
      <c r="F39" s="37" t="s">
        <v>124</v>
      </c>
      <c r="G39" s="71">
        <v>64973823.37000002</v>
      </c>
      <c r="H39" s="110">
        <v>64973823.37000002</v>
      </c>
      <c r="I39" s="71"/>
      <c r="J39" s="71">
        <v>29555000.000000004</v>
      </c>
      <c r="K39" s="71">
        <v>21888750.000000007</v>
      </c>
      <c r="L39" s="71">
        <v>13530073.370000005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</row>
    <row r="40" spans="1:18" s="19" customFormat="1" ht="12.75">
      <c r="A40" s="21"/>
      <c r="B40" s="21"/>
      <c r="C40" s="15"/>
      <c r="D40" s="35"/>
      <c r="E40" s="35"/>
      <c r="F40" s="37"/>
      <c r="G40" s="68"/>
      <c r="H40" s="112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1:18" s="19" customFormat="1" ht="12.75">
      <c r="A41" s="21">
        <v>4</v>
      </c>
      <c r="B41" s="36" t="s">
        <v>73</v>
      </c>
      <c r="C41" s="15"/>
      <c r="D41" s="35"/>
      <c r="E41" s="35"/>
      <c r="F41" s="37"/>
      <c r="G41" s="68"/>
      <c r="H41" s="112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s="19" customFormat="1" ht="12.75">
      <c r="A42" s="21">
        <v>4</v>
      </c>
      <c r="B42" s="21"/>
      <c r="C42" s="14" t="s">
        <v>72</v>
      </c>
      <c r="D42" s="46" t="s">
        <v>150</v>
      </c>
      <c r="E42" s="45">
        <v>39113</v>
      </c>
      <c r="F42" s="37"/>
      <c r="G42" s="68">
        <v>0</v>
      </c>
      <c r="H42" s="110">
        <v>0</v>
      </c>
      <c r="I42" s="68"/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</row>
    <row r="43" spans="1:18" s="19" customFormat="1" ht="12.75">
      <c r="A43" s="21"/>
      <c r="B43" s="21"/>
      <c r="C43" s="15"/>
      <c r="D43" s="35"/>
      <c r="E43" s="35"/>
      <c r="F43" s="37"/>
      <c r="G43" s="68"/>
      <c r="H43" s="112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s="19" customFormat="1" ht="12.75">
      <c r="A44" s="21">
        <v>5</v>
      </c>
      <c r="B44" s="36" t="s">
        <v>74</v>
      </c>
      <c r="C44" s="15"/>
      <c r="D44" s="35"/>
      <c r="E44" s="35"/>
      <c r="F44" s="37"/>
      <c r="G44" s="68"/>
      <c r="H44" s="112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s="19" customFormat="1" ht="12.75">
      <c r="A45" s="21">
        <v>5</v>
      </c>
      <c r="B45" s="21"/>
      <c r="C45" s="44" t="s">
        <v>44</v>
      </c>
      <c r="D45" s="46" t="s">
        <v>150</v>
      </c>
      <c r="E45" s="45">
        <v>39113</v>
      </c>
      <c r="F45" s="37"/>
      <c r="G45" s="65">
        <v>43927443.890000015</v>
      </c>
      <c r="H45" s="110">
        <v>43927443.88999999</v>
      </c>
      <c r="I45" s="65"/>
      <c r="J45" s="65">
        <v>0</v>
      </c>
      <c r="K45" s="65">
        <v>0</v>
      </c>
      <c r="L45" s="65">
        <v>6007381.9799999995</v>
      </c>
      <c r="M45" s="65">
        <v>0</v>
      </c>
      <c r="N45" s="65">
        <v>0</v>
      </c>
      <c r="O45" s="65">
        <v>0</v>
      </c>
      <c r="P45" s="65">
        <v>37920061.91</v>
      </c>
      <c r="Q45" s="65">
        <v>0</v>
      </c>
      <c r="R45" s="65">
        <v>0</v>
      </c>
    </row>
    <row r="46" spans="1:18" s="19" customFormat="1" ht="12.75">
      <c r="A46" s="21">
        <v>5</v>
      </c>
      <c r="B46" s="21"/>
      <c r="C46" s="292" t="s">
        <v>50</v>
      </c>
      <c r="D46" s="47" t="s">
        <v>38</v>
      </c>
      <c r="E46" s="48">
        <v>39051</v>
      </c>
      <c r="F46" s="37"/>
      <c r="G46" s="70">
        <v>-38518909.014400005</v>
      </c>
      <c r="H46" s="110">
        <v>-38518909.014400005</v>
      </c>
      <c r="I46" s="70"/>
      <c r="J46" s="70">
        <v>0</v>
      </c>
      <c r="K46" s="70">
        <v>0</v>
      </c>
      <c r="L46" s="70">
        <v>-0.01</v>
      </c>
      <c r="M46" s="70">
        <v>0</v>
      </c>
      <c r="N46" s="70">
        <v>0</v>
      </c>
      <c r="O46" s="70">
        <v>0</v>
      </c>
      <c r="P46" s="70">
        <v>-38518909.00440001</v>
      </c>
      <c r="Q46" s="70">
        <v>0</v>
      </c>
      <c r="R46" s="70">
        <v>0</v>
      </c>
    </row>
    <row r="47" spans="1:18" s="19" customFormat="1" ht="12.75">
      <c r="A47" s="21">
        <v>5</v>
      </c>
      <c r="B47" s="21"/>
      <c r="C47" s="44" t="s">
        <v>49</v>
      </c>
      <c r="D47" s="46" t="s">
        <v>150</v>
      </c>
      <c r="E47" s="45">
        <v>39113</v>
      </c>
      <c r="F47" s="37"/>
      <c r="G47" s="65">
        <v>33106717.963599987</v>
      </c>
      <c r="H47" s="110">
        <v>33106717.96360001</v>
      </c>
      <c r="I47" s="65"/>
      <c r="J47" s="65">
        <v>0</v>
      </c>
      <c r="K47" s="65">
        <v>0</v>
      </c>
      <c r="L47" s="65">
        <v>0.01</v>
      </c>
      <c r="M47" s="65">
        <v>0</v>
      </c>
      <c r="N47" s="65">
        <v>0</v>
      </c>
      <c r="O47" s="65">
        <v>0</v>
      </c>
      <c r="P47" s="65">
        <v>33106717.953600008</v>
      </c>
      <c r="Q47" s="65">
        <v>0</v>
      </c>
      <c r="R47" s="65">
        <v>0</v>
      </c>
    </row>
    <row r="48" spans="1:18" s="19" customFormat="1" ht="12.75">
      <c r="A48" s="21">
        <v>5</v>
      </c>
      <c r="B48" s="21"/>
      <c r="C48" s="292" t="s">
        <v>46</v>
      </c>
      <c r="D48" s="47" t="s">
        <v>38</v>
      </c>
      <c r="E48" s="48">
        <v>39051</v>
      </c>
      <c r="F48" s="37"/>
      <c r="G48" s="70">
        <v>-9554095.660000002</v>
      </c>
      <c r="H48" s="110">
        <v>-9554095.660000002</v>
      </c>
      <c r="I48" s="70"/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-9554095.660000002</v>
      </c>
      <c r="Q48" s="70">
        <v>0</v>
      </c>
      <c r="R48" s="70">
        <v>0</v>
      </c>
    </row>
    <row r="49" spans="1:18" s="19" customFormat="1" ht="12.75">
      <c r="A49" s="21">
        <v>5</v>
      </c>
      <c r="B49" s="21"/>
      <c r="C49" s="44" t="s">
        <v>45</v>
      </c>
      <c r="D49" s="46" t="s">
        <v>150</v>
      </c>
      <c r="E49" s="45">
        <v>39113</v>
      </c>
      <c r="F49" s="37"/>
      <c r="G49" s="65">
        <v>12741779.409000002</v>
      </c>
      <c r="H49" s="110">
        <v>12741779.409000002</v>
      </c>
      <c r="I49" s="65"/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12741779.409000002</v>
      </c>
      <c r="Q49" s="65">
        <v>0</v>
      </c>
      <c r="R49" s="65">
        <v>0</v>
      </c>
    </row>
    <row r="50" spans="1:18" s="19" customFormat="1" ht="12.75">
      <c r="A50" s="21">
        <v>5</v>
      </c>
      <c r="B50" s="21"/>
      <c r="C50" s="292" t="s">
        <v>48</v>
      </c>
      <c r="D50" s="47" t="s">
        <v>38</v>
      </c>
      <c r="E50" s="48">
        <v>39051</v>
      </c>
      <c r="F50" s="37"/>
      <c r="G50" s="70">
        <v>-39409528.69570014</v>
      </c>
      <c r="H50" s="110">
        <v>-39409528.69570012</v>
      </c>
      <c r="I50" s="70"/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-39409528.69570012</v>
      </c>
      <c r="Q50" s="70">
        <v>0</v>
      </c>
      <c r="R50" s="70">
        <v>0</v>
      </c>
    </row>
    <row r="51" spans="1:18" s="19" customFormat="1" ht="12.75">
      <c r="A51" s="21">
        <v>5</v>
      </c>
      <c r="B51" s="21"/>
      <c r="C51" s="44" t="s">
        <v>47</v>
      </c>
      <c r="D51" s="46" t="s">
        <v>150</v>
      </c>
      <c r="E51" s="45">
        <v>39113</v>
      </c>
      <c r="F51" s="37"/>
      <c r="G51" s="65">
        <v>142513041.12450004</v>
      </c>
      <c r="H51" s="110">
        <v>142513041.12449998</v>
      </c>
      <c r="I51" s="65"/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142513041.12449998</v>
      </c>
      <c r="Q51" s="65">
        <v>0</v>
      </c>
      <c r="R51" s="65">
        <v>0</v>
      </c>
    </row>
    <row r="52" spans="1:18" s="19" customFormat="1" ht="12.75">
      <c r="A52" s="21">
        <v>5</v>
      </c>
      <c r="B52" s="21"/>
      <c r="C52" s="44" t="s">
        <v>75</v>
      </c>
      <c r="D52" s="46" t="s">
        <v>150</v>
      </c>
      <c r="E52" s="45">
        <v>39113</v>
      </c>
      <c r="F52" s="37"/>
      <c r="G52" s="65">
        <v>139811265.06999996</v>
      </c>
      <c r="H52" s="110">
        <v>139811265.06999996</v>
      </c>
      <c r="I52" s="65"/>
      <c r="J52" s="65">
        <v>0</v>
      </c>
      <c r="K52" s="65">
        <v>0</v>
      </c>
      <c r="L52" s="65">
        <v>14620936.00999998</v>
      </c>
      <c r="M52" s="65">
        <v>0</v>
      </c>
      <c r="N52" s="65">
        <v>0</v>
      </c>
      <c r="O52" s="65">
        <v>0</v>
      </c>
      <c r="P52" s="65">
        <v>125190329.05999999</v>
      </c>
      <c r="Q52" s="65">
        <v>0</v>
      </c>
      <c r="R52" s="65">
        <v>0</v>
      </c>
    </row>
    <row r="53" spans="1:18" s="19" customFormat="1" ht="12.75">
      <c r="A53" s="21">
        <v>5</v>
      </c>
      <c r="B53" s="21"/>
      <c r="C53" s="44" t="s">
        <v>76</v>
      </c>
      <c r="D53" s="46" t="s">
        <v>150</v>
      </c>
      <c r="E53" s="45">
        <v>39113</v>
      </c>
      <c r="F53" s="37"/>
      <c r="G53" s="65">
        <v>0</v>
      </c>
      <c r="H53" s="110">
        <v>0</v>
      </c>
      <c r="I53" s="65"/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</row>
    <row r="54" spans="1:18" s="19" customFormat="1" ht="12.75">
      <c r="A54" s="21">
        <v>5</v>
      </c>
      <c r="B54" s="21"/>
      <c r="C54" s="14" t="s">
        <v>77</v>
      </c>
      <c r="D54" s="46" t="s">
        <v>150</v>
      </c>
      <c r="E54" s="45">
        <v>39113</v>
      </c>
      <c r="F54" s="37"/>
      <c r="G54" s="65">
        <v>0</v>
      </c>
      <c r="H54" s="110">
        <v>0</v>
      </c>
      <c r="I54" s="65"/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</row>
    <row r="55" spans="1:18" s="19" customFormat="1" ht="12.75">
      <c r="A55" s="21">
        <v>5</v>
      </c>
      <c r="B55" s="21"/>
      <c r="C55" s="293" t="s">
        <v>78</v>
      </c>
      <c r="D55" s="47" t="s">
        <v>38</v>
      </c>
      <c r="E55" s="48">
        <v>39051</v>
      </c>
      <c r="F55" s="37"/>
      <c r="G55" s="70">
        <v>0</v>
      </c>
      <c r="H55" s="110">
        <v>0</v>
      </c>
      <c r="I55" s="70"/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</row>
    <row r="56" spans="1:18" s="19" customFormat="1" ht="12.75">
      <c r="A56" s="21">
        <v>5</v>
      </c>
      <c r="B56" s="21"/>
      <c r="C56" s="14" t="s">
        <v>79</v>
      </c>
      <c r="D56" s="46" t="s">
        <v>150</v>
      </c>
      <c r="E56" s="45">
        <v>39113</v>
      </c>
      <c r="F56" s="37"/>
      <c r="G56" s="65">
        <v>0</v>
      </c>
      <c r="H56" s="110">
        <v>0</v>
      </c>
      <c r="I56" s="65"/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</row>
    <row r="57" spans="1:18" s="19" customFormat="1" ht="12.75">
      <c r="A57" s="21">
        <v>5</v>
      </c>
      <c r="B57" s="21"/>
      <c r="C57" s="14" t="s">
        <v>80</v>
      </c>
      <c r="D57" s="46" t="s">
        <v>150</v>
      </c>
      <c r="E57" s="45">
        <v>39113</v>
      </c>
      <c r="F57" s="37"/>
      <c r="G57" s="65">
        <v>0</v>
      </c>
      <c r="H57" s="110">
        <v>0</v>
      </c>
      <c r="I57" s="65"/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</row>
    <row r="58" spans="1:18" s="19" customFormat="1" ht="12.75">
      <c r="A58" s="21"/>
      <c r="B58" s="21"/>
      <c r="C58" s="15" t="s">
        <v>134</v>
      </c>
      <c r="D58" s="35"/>
      <c r="E58" s="35"/>
      <c r="F58" s="37" t="s">
        <v>124</v>
      </c>
      <c r="G58" s="71">
        <v>284617714.0869999</v>
      </c>
      <c r="H58" s="110">
        <v>284617714.0869998</v>
      </c>
      <c r="I58" s="71"/>
      <c r="J58" s="71">
        <v>0</v>
      </c>
      <c r="K58" s="71">
        <v>0</v>
      </c>
      <c r="L58" s="71">
        <v>20628317.98999998</v>
      </c>
      <c r="M58" s="71">
        <v>0</v>
      </c>
      <c r="N58" s="71">
        <v>0</v>
      </c>
      <c r="O58" s="71">
        <v>0</v>
      </c>
      <c r="P58" s="71">
        <v>263989396.09699982</v>
      </c>
      <c r="Q58" s="71">
        <v>0</v>
      </c>
      <c r="R58" s="71">
        <v>0</v>
      </c>
    </row>
    <row r="59" spans="1:18" s="19" customFormat="1" ht="12.75">
      <c r="A59" s="21"/>
      <c r="B59" s="21"/>
      <c r="C59" s="15"/>
      <c r="D59" s="35"/>
      <c r="E59" s="35"/>
      <c r="F59" s="37"/>
      <c r="G59" s="68"/>
      <c r="H59" s="112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1:18" s="19" customFormat="1" ht="12.75">
      <c r="A60" s="21">
        <v>6</v>
      </c>
      <c r="B60" s="36" t="s">
        <v>82</v>
      </c>
      <c r="C60" s="15"/>
      <c r="D60" s="35"/>
      <c r="E60" s="35"/>
      <c r="F60" s="37"/>
      <c r="G60" s="68"/>
      <c r="H60" s="112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1:18" s="19" customFormat="1" ht="12.75">
      <c r="A61" s="21">
        <v>6</v>
      </c>
      <c r="B61" s="21"/>
      <c r="C61" s="59">
        <v>4160</v>
      </c>
      <c r="D61" s="46" t="s">
        <v>150</v>
      </c>
      <c r="E61" s="45">
        <v>39113</v>
      </c>
      <c r="F61" s="37"/>
      <c r="G61" s="65">
        <v>0</v>
      </c>
      <c r="H61" s="110">
        <v>0</v>
      </c>
      <c r="I61" s="65"/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</row>
    <row r="62" spans="1:18" s="19" customFormat="1" ht="12.75">
      <c r="A62" s="21">
        <v>6</v>
      </c>
      <c r="B62" s="21"/>
      <c r="C62" s="59">
        <v>4165</v>
      </c>
      <c r="D62" s="46" t="s">
        <v>150</v>
      </c>
      <c r="E62" s="45">
        <v>39113</v>
      </c>
      <c r="F62" s="37"/>
      <c r="G62" s="65">
        <v>0</v>
      </c>
      <c r="H62" s="110">
        <v>0</v>
      </c>
      <c r="I62" s="65"/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</row>
    <row r="63" spans="1:18" s="19" customFormat="1" ht="12.75">
      <c r="A63" s="21"/>
      <c r="B63" s="21"/>
      <c r="C63" s="59"/>
      <c r="D63" s="46"/>
      <c r="E63" s="45"/>
      <c r="F63" s="37"/>
      <c r="G63" s="71">
        <v>0</v>
      </c>
      <c r="H63" s="110"/>
      <c r="I63" s="65"/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</row>
    <row r="64" spans="1:18" s="19" customFormat="1" ht="12.75">
      <c r="A64" s="21"/>
      <c r="B64" s="21"/>
      <c r="C64" s="15"/>
      <c r="D64" s="35"/>
      <c r="E64" s="35"/>
      <c r="F64" s="37"/>
      <c r="G64" s="68"/>
      <c r="H64" s="112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1:18" s="19" customFormat="1" ht="12.75">
      <c r="A65" s="21">
        <v>7</v>
      </c>
      <c r="B65" s="36" t="s">
        <v>83</v>
      </c>
      <c r="C65" s="15"/>
      <c r="D65" s="35"/>
      <c r="E65" s="35"/>
      <c r="F65" s="37"/>
      <c r="G65" s="68"/>
      <c r="H65" s="112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1:18" s="19" customFormat="1" ht="12.75">
      <c r="A66" s="21">
        <v>7</v>
      </c>
      <c r="B66" s="21"/>
      <c r="C66" s="293" t="s">
        <v>84</v>
      </c>
      <c r="D66" s="47" t="s">
        <v>38</v>
      </c>
      <c r="E66" s="48">
        <v>39051</v>
      </c>
      <c r="F66" s="37"/>
      <c r="G66" s="70">
        <v>0</v>
      </c>
      <c r="H66" s="110">
        <v>0</v>
      </c>
      <c r="I66" s="70"/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</row>
    <row r="67" spans="1:18" ht="12.75">
      <c r="A67" s="21">
        <v>7</v>
      </c>
      <c r="C67" s="14" t="s">
        <v>85</v>
      </c>
      <c r="D67" s="46" t="s">
        <v>150</v>
      </c>
      <c r="E67" s="45">
        <v>39113</v>
      </c>
      <c r="F67" s="37"/>
      <c r="G67" s="65">
        <v>0</v>
      </c>
      <c r="H67" s="110">
        <v>0</v>
      </c>
      <c r="I67" s="65"/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</row>
    <row r="68" spans="3:18" ht="12.75">
      <c r="C68" s="15" t="s">
        <v>86</v>
      </c>
      <c r="F68" s="37" t="s">
        <v>124</v>
      </c>
      <c r="G68" s="71">
        <v>0</v>
      </c>
      <c r="H68" s="110">
        <v>0</v>
      </c>
      <c r="I68" s="71"/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</row>
    <row r="69" spans="3:18" ht="12.75">
      <c r="C69" s="15"/>
      <c r="F69" s="37"/>
      <c r="G69" s="68"/>
      <c r="H69" s="112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1:18" ht="12.75">
      <c r="A70" s="21">
        <v>8</v>
      </c>
      <c r="B70" s="21" t="s">
        <v>24</v>
      </c>
      <c r="C70" s="15"/>
      <c r="F70" s="37"/>
      <c r="G70" s="68"/>
      <c r="H70" s="112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1:18" ht="12.75">
      <c r="A71" s="88">
        <v>8</v>
      </c>
      <c r="B71" s="88"/>
      <c r="C71" s="116">
        <v>4114</v>
      </c>
      <c r="D71" s="117" t="s">
        <v>150</v>
      </c>
      <c r="E71" s="118">
        <v>39113</v>
      </c>
      <c r="F71" s="37"/>
      <c r="G71" s="28">
        <v>-561214.63</v>
      </c>
      <c r="H71" s="119">
        <v>-561214.63</v>
      </c>
      <c r="I71" s="28"/>
      <c r="J71" s="28">
        <v>-561214.63</v>
      </c>
      <c r="K71" s="311"/>
      <c r="L71" s="311"/>
      <c r="M71" s="311"/>
      <c r="N71" s="311"/>
      <c r="O71" s="311"/>
      <c r="P71" s="311"/>
      <c r="Q71" s="311"/>
      <c r="R71" s="311"/>
    </row>
    <row r="72" spans="3:18" ht="12.75">
      <c r="C72" s="15"/>
      <c r="F72" s="37"/>
      <c r="G72" s="68"/>
      <c r="H72" s="112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1:18" ht="12.75">
      <c r="A73" s="15" t="s">
        <v>87</v>
      </c>
      <c r="C73" s="15"/>
      <c r="F73" s="37"/>
      <c r="G73" s="68"/>
      <c r="H73" s="112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1:18" ht="12.75">
      <c r="A74" s="21">
        <v>9</v>
      </c>
      <c r="B74" s="36" t="s">
        <v>151</v>
      </c>
      <c r="C74" s="15"/>
      <c r="F74" s="37"/>
      <c r="G74" s="68"/>
      <c r="H74" s="112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1:18" ht="12.75">
      <c r="A75" s="21">
        <v>9</v>
      </c>
      <c r="C75" s="19" t="s">
        <v>5</v>
      </c>
      <c r="D75" s="46" t="s">
        <v>150</v>
      </c>
      <c r="E75" s="45">
        <v>39113</v>
      </c>
      <c r="F75" s="37"/>
      <c r="G75" s="65">
        <v>0</v>
      </c>
      <c r="H75" s="110">
        <v>0</v>
      </c>
      <c r="I75" s="65"/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R75" s="65">
        <v>0</v>
      </c>
    </row>
    <row r="76" spans="3:18" ht="12.75">
      <c r="C76" s="15"/>
      <c r="F76" s="37"/>
      <c r="G76" s="68"/>
      <c r="H76" s="112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1:18" s="19" customFormat="1" ht="12.75">
      <c r="A77" s="21">
        <v>10</v>
      </c>
      <c r="B77" s="36" t="s">
        <v>152</v>
      </c>
      <c r="C77" s="15"/>
      <c r="D77" s="35"/>
      <c r="E77" s="35"/>
      <c r="F77" s="37"/>
      <c r="G77" s="68"/>
      <c r="H77" s="112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1:18" s="19" customFormat="1" ht="12.75">
      <c r="A78" s="21">
        <v>10</v>
      </c>
      <c r="B78" s="21"/>
      <c r="C78" s="19" t="s">
        <v>64</v>
      </c>
      <c r="D78" s="46" t="s">
        <v>150</v>
      </c>
      <c r="E78" s="45">
        <v>39113</v>
      </c>
      <c r="F78" s="37" t="s">
        <v>124</v>
      </c>
      <c r="G78" s="65">
        <v>-1049611.7</v>
      </c>
      <c r="H78" s="110">
        <v>-1049611.7</v>
      </c>
      <c r="I78" s="65"/>
      <c r="J78" s="65">
        <v>1000000</v>
      </c>
      <c r="K78" s="65">
        <v>12129005.96</v>
      </c>
      <c r="L78" s="65">
        <v>-14550230.07</v>
      </c>
      <c r="M78" s="65">
        <v>0</v>
      </c>
      <c r="N78" s="65">
        <v>299655.83</v>
      </c>
      <c r="O78" s="65">
        <v>0</v>
      </c>
      <c r="P78" s="65">
        <v>71956.58</v>
      </c>
      <c r="Q78" s="65">
        <v>0</v>
      </c>
      <c r="R78" s="65">
        <v>0</v>
      </c>
    </row>
    <row r="79" spans="1:18" s="19" customFormat="1" ht="12.75">
      <c r="A79" s="21"/>
      <c r="B79" s="21"/>
      <c r="C79" s="15"/>
      <c r="D79" s="35"/>
      <c r="E79" s="35"/>
      <c r="F79" s="37"/>
      <c r="G79" s="68"/>
      <c r="H79" s="112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1:18" s="19" customFormat="1" ht="12.75">
      <c r="A80" s="21">
        <v>11</v>
      </c>
      <c r="B80" s="36" t="s">
        <v>153</v>
      </c>
      <c r="C80" s="15"/>
      <c r="D80" s="35"/>
      <c r="E80" s="35"/>
      <c r="F80" s="37"/>
      <c r="G80" s="68"/>
      <c r="H80" s="112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1:18" s="19" customFormat="1" ht="12.75">
      <c r="A81" s="21">
        <v>11</v>
      </c>
      <c r="B81" s="21"/>
      <c r="C81" s="19" t="s">
        <v>6</v>
      </c>
      <c r="D81" s="46" t="s">
        <v>150</v>
      </c>
      <c r="E81" s="45">
        <v>39113</v>
      </c>
      <c r="F81" s="37" t="s">
        <v>124</v>
      </c>
      <c r="G81" s="65">
        <v>-49414213.87</v>
      </c>
      <c r="H81" s="110">
        <v>-49414213.87</v>
      </c>
      <c r="I81" s="65"/>
      <c r="J81" s="65">
        <v>-503194.93</v>
      </c>
      <c r="K81" s="65">
        <v>-1780247.98</v>
      </c>
      <c r="L81" s="65">
        <v>-43618665.98</v>
      </c>
      <c r="M81" s="65">
        <v>0</v>
      </c>
      <c r="N81" s="65">
        <v>0</v>
      </c>
      <c r="O81" s="65">
        <v>0</v>
      </c>
      <c r="P81" s="65">
        <v>-3512104.98</v>
      </c>
      <c r="Q81" s="65">
        <v>0</v>
      </c>
      <c r="R81" s="65">
        <v>0</v>
      </c>
    </row>
    <row r="82" spans="1:18" s="19" customFormat="1" ht="12.75">
      <c r="A82" s="21"/>
      <c r="B82" s="21"/>
      <c r="C82" s="15"/>
      <c r="D82" s="35"/>
      <c r="E82" s="35"/>
      <c r="F82" s="37"/>
      <c r="G82" s="68"/>
      <c r="H82" s="112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1:18" s="19" customFormat="1" ht="12.75">
      <c r="A83" s="21">
        <v>12</v>
      </c>
      <c r="B83" s="36" t="s">
        <v>214</v>
      </c>
      <c r="C83" s="15"/>
      <c r="D83" s="35"/>
      <c r="E83" s="35"/>
      <c r="F83" s="37"/>
      <c r="G83" s="68"/>
      <c r="H83" s="112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1:18" s="19" customFormat="1" ht="12.75">
      <c r="A84" s="21"/>
      <c r="B84" s="36"/>
      <c r="C84" s="15" t="s">
        <v>193</v>
      </c>
      <c r="D84" s="46" t="s">
        <v>150</v>
      </c>
      <c r="E84" s="45">
        <v>39113</v>
      </c>
      <c r="F84" s="37"/>
      <c r="G84" s="65">
        <v>0</v>
      </c>
      <c r="H84" s="112"/>
      <c r="I84" s="68"/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65">
        <v>0</v>
      </c>
    </row>
    <row r="85" spans="1:18" s="19" customFormat="1" ht="12.75">
      <c r="A85" s="21"/>
      <c r="B85" s="36"/>
      <c r="C85" s="15" t="s">
        <v>194</v>
      </c>
      <c r="D85" s="46" t="s">
        <v>150</v>
      </c>
      <c r="E85" s="45">
        <v>39113</v>
      </c>
      <c r="F85" s="37"/>
      <c r="G85" s="65">
        <v>-103142.85</v>
      </c>
      <c r="H85" s="112"/>
      <c r="I85" s="68"/>
      <c r="J85" s="65">
        <v>0</v>
      </c>
      <c r="K85" s="65">
        <v>0</v>
      </c>
      <c r="L85" s="65">
        <v>0</v>
      </c>
      <c r="M85" s="65">
        <v>0</v>
      </c>
      <c r="N85" s="65">
        <v>-103142.85</v>
      </c>
      <c r="O85" s="65">
        <v>0</v>
      </c>
      <c r="P85" s="65">
        <v>0</v>
      </c>
      <c r="Q85" s="65">
        <v>0</v>
      </c>
      <c r="R85" s="65">
        <v>0</v>
      </c>
    </row>
    <row r="86" spans="1:18" s="19" customFormat="1" ht="12.75">
      <c r="A86" s="21"/>
      <c r="B86" s="36"/>
      <c r="C86" s="15" t="s">
        <v>195</v>
      </c>
      <c r="D86" s="46" t="s">
        <v>150</v>
      </c>
      <c r="E86" s="45">
        <v>39113</v>
      </c>
      <c r="F86" s="37"/>
      <c r="G86" s="65">
        <v>0</v>
      </c>
      <c r="H86" s="112"/>
      <c r="I86" s="68"/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</row>
    <row r="87" spans="1:18" s="19" customFormat="1" ht="12.75">
      <c r="A87" s="21"/>
      <c r="B87" s="36"/>
      <c r="C87" s="15"/>
      <c r="D87" s="35"/>
      <c r="E87" s="35"/>
      <c r="F87" s="37"/>
      <c r="G87" s="68"/>
      <c r="H87" s="112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1:18" s="19" customFormat="1" ht="6.75" customHeight="1">
      <c r="A88" s="21"/>
      <c r="B88" s="36"/>
      <c r="C88" s="15"/>
      <c r="D88" s="35"/>
      <c r="E88" s="35"/>
      <c r="F88" s="37"/>
      <c r="G88" s="68"/>
      <c r="H88" s="112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1:18" s="19" customFormat="1" ht="12.75">
      <c r="A89" s="21">
        <v>13</v>
      </c>
      <c r="B89" s="15" t="s">
        <v>135</v>
      </c>
      <c r="C89" s="15"/>
      <c r="D89" s="35"/>
      <c r="E89" s="35"/>
      <c r="F89" s="37"/>
      <c r="G89" s="68">
        <v>1753493459.9963005</v>
      </c>
      <c r="H89" s="112"/>
      <c r="I89" s="68"/>
      <c r="J89" s="71">
        <v>293782577.92919976</v>
      </c>
      <c r="K89" s="71">
        <v>514912426.82000023</v>
      </c>
      <c r="L89" s="71">
        <v>662852223.2700006</v>
      </c>
      <c r="M89" s="71">
        <v>0</v>
      </c>
      <c r="N89" s="71">
        <v>299655.83</v>
      </c>
      <c r="O89" s="71">
        <v>-409922</v>
      </c>
      <c r="P89" s="71">
        <v>282056498.1470998</v>
      </c>
      <c r="Q89" s="71">
        <v>0</v>
      </c>
      <c r="R89" s="71">
        <v>0</v>
      </c>
    </row>
    <row r="90" spans="1:18" s="19" customFormat="1" ht="12.75">
      <c r="A90" s="21"/>
      <c r="B90" s="95" t="s">
        <v>88</v>
      </c>
      <c r="C90" s="15"/>
      <c r="D90" s="35"/>
      <c r="E90" s="35"/>
      <c r="F90" s="37"/>
      <c r="G90" s="94">
        <v>2299061564.0571003</v>
      </c>
      <c r="H90" s="112"/>
      <c r="I90" s="68"/>
      <c r="J90" s="94">
        <v>616430880.1399999</v>
      </c>
      <c r="K90" s="94">
        <v>744461614.9400003</v>
      </c>
      <c r="L90" s="94">
        <v>662536321.8400005</v>
      </c>
      <c r="M90" s="94">
        <v>0</v>
      </c>
      <c r="N90" s="94">
        <v>0</v>
      </c>
      <c r="O90" s="94">
        <v>0</v>
      </c>
      <c r="P90" s="94">
        <v>275632747.1370999</v>
      </c>
      <c r="Q90" s="94">
        <v>0</v>
      </c>
      <c r="R90" s="94"/>
    </row>
    <row r="91" spans="1:18" s="19" customFormat="1" ht="12.75">
      <c r="A91" s="21"/>
      <c r="B91" s="15"/>
      <c r="C91" s="96" t="s">
        <v>136</v>
      </c>
      <c r="D91" s="35"/>
      <c r="E91" s="35"/>
      <c r="F91" s="37"/>
      <c r="G91" s="72">
        <v>-545568104.0607998</v>
      </c>
      <c r="H91" s="112"/>
      <c r="I91" s="68"/>
      <c r="J91" s="72">
        <v>-322648302.2108001</v>
      </c>
      <c r="K91" s="72">
        <v>-229549188.12000006</v>
      </c>
      <c r="L91" s="72">
        <v>315901.43000006676</v>
      </c>
      <c r="M91" s="72">
        <v>0</v>
      </c>
      <c r="N91" s="72">
        <v>299655.83</v>
      </c>
      <c r="O91" s="72">
        <v>-409922</v>
      </c>
      <c r="P91" s="72">
        <v>6423751.009999871</v>
      </c>
      <c r="Q91" s="72">
        <v>0</v>
      </c>
      <c r="R91" s="72">
        <v>0</v>
      </c>
    </row>
    <row r="92" spans="1:18" ht="6.75" customHeight="1">
      <c r="A92" s="88"/>
      <c r="B92" s="89"/>
      <c r="C92" s="296"/>
      <c r="D92" s="91"/>
      <c r="E92" s="91"/>
      <c r="F92" s="37"/>
      <c r="G92" s="297"/>
      <c r="H92" s="297"/>
      <c r="I92" s="92"/>
      <c r="J92" s="297"/>
      <c r="K92" s="297"/>
      <c r="L92" s="297"/>
      <c r="M92" s="297"/>
      <c r="N92" s="297"/>
      <c r="O92" s="297"/>
      <c r="P92" s="297"/>
      <c r="Q92" s="297"/>
      <c r="R92" s="297"/>
    </row>
    <row r="93" spans="1:18" s="19" customFormat="1" ht="18">
      <c r="A93" s="114" t="s">
        <v>154</v>
      </c>
      <c r="B93" s="15"/>
      <c r="C93" s="96"/>
      <c r="D93" s="35"/>
      <c r="E93" s="35"/>
      <c r="F93" s="37"/>
      <c r="G93" s="72"/>
      <c r="H93" s="112"/>
      <c r="I93" s="68"/>
      <c r="J93" s="72"/>
      <c r="K93" s="72"/>
      <c r="L93" s="72"/>
      <c r="M93" s="72"/>
      <c r="N93" s="72"/>
      <c r="O93" s="72"/>
      <c r="P93" s="72"/>
      <c r="Q93" s="72"/>
      <c r="R93" s="72"/>
    </row>
    <row r="94" spans="1:18" s="19" customFormat="1" ht="12.75">
      <c r="A94" s="21"/>
      <c r="B94" s="36"/>
      <c r="C94" s="15" t="s">
        <v>129</v>
      </c>
      <c r="D94" s="35"/>
      <c r="E94" s="35"/>
      <c r="F94" s="37"/>
      <c r="G94" s="68"/>
      <c r="H94" s="112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1:18" s="19" customFormat="1" ht="12.75">
      <c r="A95" s="21"/>
      <c r="B95" s="79" t="s">
        <v>32</v>
      </c>
      <c r="C95" s="35" t="s">
        <v>63</v>
      </c>
      <c r="D95" s="46" t="s">
        <v>150</v>
      </c>
      <c r="E95" s="45">
        <v>39113</v>
      </c>
      <c r="F95" s="37"/>
      <c r="G95" s="65">
        <v>524886</v>
      </c>
      <c r="H95" s="110">
        <v>524886</v>
      </c>
      <c r="I95" s="68"/>
      <c r="J95" s="80"/>
      <c r="K95" s="80"/>
      <c r="L95" s="80"/>
      <c r="M95" s="80"/>
      <c r="N95" s="80"/>
      <c r="O95" s="65">
        <v>524886</v>
      </c>
      <c r="P95" s="80"/>
      <c r="Q95" s="80"/>
      <c r="R95" s="80"/>
    </row>
    <row r="96" spans="1:18" s="19" customFormat="1" ht="12.75">
      <c r="A96" s="21"/>
      <c r="B96" s="36"/>
      <c r="C96" s="15"/>
      <c r="D96" s="35"/>
      <c r="E96" s="35"/>
      <c r="F96" s="37"/>
      <c r="G96" s="68"/>
      <c r="H96" s="112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1:18" s="19" customFormat="1" ht="12.75">
      <c r="A97" s="21"/>
      <c r="B97" s="21"/>
      <c r="C97" s="289" t="s">
        <v>130</v>
      </c>
      <c r="D97" s="46"/>
      <c r="E97" s="45"/>
      <c r="F97" s="37"/>
      <c r="G97" s="80"/>
      <c r="H97" s="110"/>
      <c r="I97" s="65"/>
      <c r="J97" s="80"/>
      <c r="K97" s="65"/>
      <c r="L97" s="65"/>
      <c r="M97" s="65"/>
      <c r="N97" s="80"/>
      <c r="O97" s="65"/>
      <c r="P97" s="65"/>
      <c r="Q97" s="65"/>
      <c r="R97" s="65"/>
    </row>
    <row r="98" spans="1:18" s="19" customFormat="1" ht="12.75">
      <c r="A98" s="21"/>
      <c r="B98" s="79" t="s">
        <v>31</v>
      </c>
      <c r="C98" s="290" t="s">
        <v>126</v>
      </c>
      <c r="D98" s="47" t="s">
        <v>38</v>
      </c>
      <c r="E98" s="48">
        <v>39051</v>
      </c>
      <c r="F98" s="37"/>
      <c r="G98" s="70">
        <v>-234667571.93019998</v>
      </c>
      <c r="H98" s="110">
        <v>-234667571.93019998</v>
      </c>
      <c r="I98" s="65"/>
      <c r="J98" s="70">
        <v>-512911748.7002</v>
      </c>
      <c r="K98" s="70">
        <v>278244176.77000004</v>
      </c>
      <c r="L98" s="70"/>
      <c r="M98" s="70"/>
      <c r="N98" s="70"/>
      <c r="O98" s="70"/>
      <c r="P98" s="65"/>
      <c r="Q98" s="65"/>
      <c r="R98" s="65"/>
    </row>
    <row r="99" spans="1:18" s="19" customFormat="1" ht="12.75">
      <c r="A99" s="21"/>
      <c r="B99" s="79" t="s">
        <v>31</v>
      </c>
      <c r="C99" s="36" t="s">
        <v>127</v>
      </c>
      <c r="D99" s="46" t="s">
        <v>150</v>
      </c>
      <c r="E99" s="45">
        <v>39113</v>
      </c>
      <c r="F99" s="37"/>
      <c r="G99" s="65">
        <v>1028183471.0602</v>
      </c>
      <c r="H99" s="110">
        <v>1028183471.0602</v>
      </c>
      <c r="I99" s="65"/>
      <c r="J99" s="65">
        <v>945655635.3302001</v>
      </c>
      <c r="K99" s="65">
        <v>82527835.72999996</v>
      </c>
      <c r="L99" s="80"/>
      <c r="M99" s="80"/>
      <c r="N99" s="80"/>
      <c r="O99" s="80"/>
      <c r="P99" s="65"/>
      <c r="Q99" s="65"/>
      <c r="R99" s="65"/>
    </row>
    <row r="100" spans="1:18" s="19" customFormat="1" ht="12.75">
      <c r="A100" s="21"/>
      <c r="B100" s="79" t="s">
        <v>31</v>
      </c>
      <c r="C100" s="36" t="s">
        <v>128</v>
      </c>
      <c r="D100" s="46" t="s">
        <v>150</v>
      </c>
      <c r="E100" s="45">
        <v>39113</v>
      </c>
      <c r="F100" s="37"/>
      <c r="G100" s="65">
        <v>45248703.269999996</v>
      </c>
      <c r="H100" s="110">
        <v>45248703.269999996</v>
      </c>
      <c r="I100" s="65"/>
      <c r="J100" s="65">
        <v>2438785.37</v>
      </c>
      <c r="K100" s="65">
        <v>42809917.9</v>
      </c>
      <c r="L100" s="80"/>
      <c r="M100" s="80"/>
      <c r="N100" s="80"/>
      <c r="O100" s="80"/>
      <c r="P100" s="65"/>
      <c r="Q100" s="65"/>
      <c r="R100" s="65"/>
    </row>
    <row r="101" spans="1:18" s="19" customFormat="1" ht="12.75">
      <c r="A101" s="21"/>
      <c r="B101" s="21"/>
      <c r="C101" s="82"/>
      <c r="D101" s="46"/>
      <c r="E101" s="45"/>
      <c r="F101" s="37"/>
      <c r="G101" s="83">
        <v>838764602.4</v>
      </c>
      <c r="H101" s="110">
        <v>838764602.4000001</v>
      </c>
      <c r="I101" s="65"/>
      <c r="J101" s="83">
        <v>435182672.00000006</v>
      </c>
      <c r="K101" s="83">
        <v>403581930.4</v>
      </c>
      <c r="L101" s="65"/>
      <c r="M101" s="65"/>
      <c r="N101" s="65"/>
      <c r="O101" s="65"/>
      <c r="P101" s="65"/>
      <c r="Q101" s="65"/>
      <c r="R101" s="65"/>
    </row>
    <row r="102" spans="1:18" s="19" customFormat="1" ht="12.75">
      <c r="A102" s="21"/>
      <c r="B102" s="21"/>
      <c r="C102" s="82"/>
      <c r="D102" s="46"/>
      <c r="E102" s="45"/>
      <c r="F102" s="37"/>
      <c r="G102" s="65"/>
      <c r="H102" s="110"/>
      <c r="I102" s="65"/>
      <c r="J102" s="65"/>
      <c r="K102" s="65"/>
      <c r="L102" s="65"/>
      <c r="M102" s="65"/>
      <c r="N102" s="80"/>
      <c r="O102" s="65"/>
      <c r="P102" s="65"/>
      <c r="Q102" s="65"/>
      <c r="R102" s="65"/>
    </row>
    <row r="103" spans="1:18" s="19" customFormat="1" ht="12.75">
      <c r="A103" s="21"/>
      <c r="B103" s="79"/>
      <c r="D103" s="46"/>
      <c r="E103" s="45"/>
      <c r="F103" s="37"/>
      <c r="G103" s="80"/>
      <c r="H103" s="110"/>
      <c r="I103" s="65"/>
      <c r="J103" s="80"/>
      <c r="K103" s="65"/>
      <c r="L103" s="65"/>
      <c r="M103" s="65"/>
      <c r="N103" s="80"/>
      <c r="O103" s="65"/>
      <c r="P103" s="65"/>
      <c r="Q103" s="65"/>
      <c r="R103" s="65"/>
    </row>
    <row r="104" spans="1:18" s="19" customFormat="1" ht="12.75">
      <c r="A104" s="21"/>
      <c r="B104" s="79"/>
      <c r="C104" s="81" t="s">
        <v>131</v>
      </c>
      <c r="D104" s="46"/>
      <c r="E104" s="45"/>
      <c r="F104" s="37"/>
      <c r="G104" s="80"/>
      <c r="H104" s="110"/>
      <c r="I104" s="65"/>
      <c r="J104" s="80"/>
      <c r="K104" s="65"/>
      <c r="L104" s="65"/>
      <c r="M104" s="65"/>
      <c r="N104" s="80"/>
      <c r="O104" s="65"/>
      <c r="P104" s="65"/>
      <c r="Q104" s="65"/>
      <c r="R104" s="65"/>
    </row>
    <row r="105" spans="1:18" s="19" customFormat="1" ht="12.75">
      <c r="A105" s="21"/>
      <c r="B105" s="79"/>
      <c r="C105" s="35" t="s">
        <v>63</v>
      </c>
      <c r="D105" s="46" t="s">
        <v>150</v>
      </c>
      <c r="E105" s="45">
        <v>39113</v>
      </c>
      <c r="F105" s="37"/>
      <c r="G105" s="65">
        <v>-69221929.67999998</v>
      </c>
      <c r="H105" s="110">
        <v>-69221929.67999998</v>
      </c>
      <c r="I105" s="65"/>
      <c r="J105" s="65">
        <v>0.7200000286102295</v>
      </c>
      <c r="K105" s="65">
        <v>-69221930.4</v>
      </c>
      <c r="L105" s="65"/>
      <c r="M105" s="65"/>
      <c r="N105" s="80"/>
      <c r="O105" s="65"/>
      <c r="P105" s="65"/>
      <c r="Q105" s="65"/>
      <c r="R105" s="65"/>
    </row>
    <row r="106" spans="1:18" s="19" customFormat="1" ht="12.75">
      <c r="A106" s="21"/>
      <c r="B106" s="79" t="s">
        <v>4</v>
      </c>
      <c r="C106" s="291" t="s">
        <v>52</v>
      </c>
      <c r="D106" s="47" t="s">
        <v>38</v>
      </c>
      <c r="E106" s="48">
        <v>39051</v>
      </c>
      <c r="F106" s="37"/>
      <c r="G106" s="70">
        <v>0</v>
      </c>
      <c r="H106" s="110">
        <v>0</v>
      </c>
      <c r="I106" s="65"/>
      <c r="J106" s="70">
        <v>0</v>
      </c>
      <c r="K106" s="70">
        <v>0</v>
      </c>
      <c r="L106" s="65"/>
      <c r="M106" s="65"/>
      <c r="N106" s="80"/>
      <c r="O106" s="65"/>
      <c r="P106" s="65"/>
      <c r="Q106" s="65"/>
      <c r="R106" s="65"/>
    </row>
    <row r="107" spans="1:18" s="19" customFormat="1" ht="12.75">
      <c r="A107" s="21"/>
      <c r="B107" s="79" t="s">
        <v>4</v>
      </c>
      <c r="C107" s="82" t="s">
        <v>51</v>
      </c>
      <c r="D107" s="46" t="s">
        <v>150</v>
      </c>
      <c r="E107" s="45">
        <v>39113</v>
      </c>
      <c r="F107" s="37"/>
      <c r="G107" s="65">
        <v>4000000</v>
      </c>
      <c r="H107" s="110">
        <v>4000000</v>
      </c>
      <c r="I107" s="65"/>
      <c r="J107" s="65">
        <v>0</v>
      </c>
      <c r="K107" s="65">
        <v>4000000</v>
      </c>
      <c r="L107" s="65"/>
      <c r="M107" s="65"/>
      <c r="N107" s="80"/>
      <c r="O107" s="65"/>
      <c r="P107" s="65"/>
      <c r="Q107" s="65"/>
      <c r="R107" s="65"/>
    </row>
    <row r="108" spans="1:18" s="19" customFormat="1" ht="12.75">
      <c r="A108" s="21"/>
      <c r="B108" s="79" t="s">
        <v>4</v>
      </c>
      <c r="C108" s="82" t="s">
        <v>81</v>
      </c>
      <c r="D108" s="46" t="s">
        <v>150</v>
      </c>
      <c r="E108" s="45">
        <v>39113</v>
      </c>
      <c r="F108" s="37"/>
      <c r="G108" s="65">
        <v>0</v>
      </c>
      <c r="H108" s="110">
        <v>0</v>
      </c>
      <c r="I108" s="65"/>
      <c r="J108" s="65">
        <v>0</v>
      </c>
      <c r="K108" s="65">
        <v>0</v>
      </c>
      <c r="L108" s="65"/>
      <c r="M108" s="65"/>
      <c r="N108" s="80"/>
      <c r="O108" s="65"/>
      <c r="P108" s="65"/>
      <c r="Q108" s="65"/>
      <c r="R108" s="65"/>
    </row>
    <row r="109" spans="1:18" s="19" customFormat="1" ht="12.75">
      <c r="A109" s="21"/>
      <c r="B109" s="21"/>
      <c r="C109" s="82"/>
      <c r="D109" s="46"/>
      <c r="E109" s="132" t="s">
        <v>213</v>
      </c>
      <c r="F109" s="37"/>
      <c r="G109" s="83">
        <v>-65221929.67999998</v>
      </c>
      <c r="H109" s="110">
        <v>-65221929.67999998</v>
      </c>
      <c r="I109" s="65"/>
      <c r="J109" s="83">
        <v>0.7200000286102295</v>
      </c>
      <c r="K109" s="83">
        <v>-65221930.400000006</v>
      </c>
      <c r="L109" s="65"/>
      <c r="M109" s="65"/>
      <c r="N109" s="80"/>
      <c r="O109" s="65"/>
      <c r="P109" s="65"/>
      <c r="Q109" s="65"/>
      <c r="R109" s="65"/>
    </row>
    <row r="110" spans="1:18" s="19" customFormat="1" ht="12.75">
      <c r="A110" s="21"/>
      <c r="B110" s="79"/>
      <c r="D110" s="46"/>
      <c r="F110" s="37"/>
      <c r="G110" s="65"/>
      <c r="H110" s="110"/>
      <c r="I110" s="65"/>
      <c r="J110" s="80"/>
      <c r="K110" s="65"/>
      <c r="L110" s="65"/>
      <c r="M110" s="65"/>
      <c r="N110" s="80"/>
      <c r="O110" s="65"/>
      <c r="P110" s="65"/>
      <c r="Q110" s="65"/>
      <c r="R110" s="65"/>
    </row>
    <row r="111" spans="1:18" s="19" customFormat="1" ht="12.75">
      <c r="A111" s="21"/>
      <c r="B111" s="79"/>
      <c r="D111" s="46"/>
      <c r="E111" s="45"/>
      <c r="F111" s="37"/>
      <c r="G111" s="65"/>
      <c r="H111" s="110"/>
      <c r="I111" s="65"/>
      <c r="J111" s="65"/>
      <c r="K111" s="80"/>
      <c r="L111" s="65"/>
      <c r="M111" s="65"/>
      <c r="N111" s="80"/>
      <c r="O111" s="65"/>
      <c r="P111" s="65"/>
      <c r="Q111" s="65"/>
      <c r="R111" s="65"/>
    </row>
    <row r="112" spans="1:18" s="19" customFormat="1" ht="12.75">
      <c r="A112" s="21"/>
      <c r="B112" s="79"/>
      <c r="C112" s="81" t="s">
        <v>132</v>
      </c>
      <c r="D112" s="46"/>
      <c r="E112" s="45"/>
      <c r="F112" s="37"/>
      <c r="G112" s="65"/>
      <c r="H112" s="110"/>
      <c r="I112" s="65"/>
      <c r="J112" s="65"/>
      <c r="K112" s="80"/>
      <c r="L112" s="65"/>
      <c r="M112" s="65"/>
      <c r="N112" s="80"/>
      <c r="O112" s="65"/>
      <c r="P112" s="65"/>
      <c r="Q112" s="65"/>
      <c r="R112" s="65"/>
    </row>
    <row r="113" spans="1:18" s="19" customFormat="1" ht="12.75">
      <c r="A113" s="21"/>
      <c r="B113" s="79" t="s">
        <v>2</v>
      </c>
      <c r="C113" s="35" t="s">
        <v>8</v>
      </c>
      <c r="D113" s="46" t="s">
        <v>150</v>
      </c>
      <c r="E113" s="45">
        <v>39113</v>
      </c>
      <c r="F113" s="37"/>
      <c r="G113" s="65">
        <v>-23185787.893600002</v>
      </c>
      <c r="H113" s="110">
        <v>-23185787.8936</v>
      </c>
      <c r="I113" s="65"/>
      <c r="J113" s="65">
        <v>-16667074.443599999</v>
      </c>
      <c r="K113" s="65">
        <v>-6320662.460000002</v>
      </c>
      <c r="L113" s="65">
        <v>-19785.27</v>
      </c>
      <c r="M113" s="65">
        <v>0</v>
      </c>
      <c r="N113" s="65">
        <v>-178265.72</v>
      </c>
      <c r="O113" s="65">
        <v>0</v>
      </c>
      <c r="P113" s="65">
        <v>0</v>
      </c>
      <c r="Q113" s="65">
        <v>0</v>
      </c>
      <c r="R113" s="65">
        <v>0</v>
      </c>
    </row>
    <row r="114" spans="1:18" s="19" customFormat="1" ht="12.75">
      <c r="A114" s="21"/>
      <c r="B114" s="79" t="s">
        <v>2</v>
      </c>
      <c r="C114" s="35" t="s">
        <v>212</v>
      </c>
      <c r="D114" s="46" t="s">
        <v>150</v>
      </c>
      <c r="E114" s="45">
        <v>39113</v>
      </c>
      <c r="F114" s="37"/>
      <c r="G114" s="65">
        <v>-607946.06</v>
      </c>
      <c r="H114" s="110">
        <v>-607946.06</v>
      </c>
      <c r="I114" s="65"/>
      <c r="J114" s="65">
        <v>0</v>
      </c>
      <c r="K114" s="65">
        <v>-607946.06</v>
      </c>
      <c r="L114" s="65">
        <v>0</v>
      </c>
      <c r="M114" s="65">
        <v>0</v>
      </c>
      <c r="N114" s="65">
        <v>0</v>
      </c>
      <c r="O114" s="65">
        <v>0</v>
      </c>
      <c r="P114" s="65">
        <v>0</v>
      </c>
      <c r="Q114" s="65">
        <v>0</v>
      </c>
      <c r="R114" s="65">
        <v>0</v>
      </c>
    </row>
    <row r="115" spans="1:18" s="19" customFormat="1" ht="12.75">
      <c r="A115" s="21"/>
      <c r="B115" s="79" t="s">
        <v>2</v>
      </c>
      <c r="C115" s="35" t="s">
        <v>11</v>
      </c>
      <c r="D115" s="46" t="s">
        <v>150</v>
      </c>
      <c r="E115" s="45">
        <v>39113</v>
      </c>
      <c r="F115" s="37"/>
      <c r="G115" s="65">
        <v>-197749499.4256</v>
      </c>
      <c r="H115" s="110">
        <v>-197749499.4256</v>
      </c>
      <c r="I115" s="65"/>
      <c r="J115" s="65">
        <v>-95867296.0656</v>
      </c>
      <c r="K115" s="65">
        <v>-101882203.36000001</v>
      </c>
      <c r="L115" s="65">
        <v>0</v>
      </c>
      <c r="M115" s="65">
        <v>0</v>
      </c>
      <c r="N115" s="65">
        <v>0</v>
      </c>
      <c r="O115" s="65">
        <v>0</v>
      </c>
      <c r="P115" s="65">
        <v>0</v>
      </c>
      <c r="Q115" s="65">
        <v>0</v>
      </c>
      <c r="R115" s="65">
        <v>0</v>
      </c>
    </row>
    <row r="116" spans="1:18" s="19" customFormat="1" ht="12.75">
      <c r="A116" s="21"/>
      <c r="B116" s="79" t="s">
        <v>2</v>
      </c>
      <c r="C116" s="35" t="s">
        <v>9</v>
      </c>
      <c r="D116" s="46" t="s">
        <v>150</v>
      </c>
      <c r="E116" s="45">
        <v>39113</v>
      </c>
      <c r="F116" s="37"/>
      <c r="G116" s="65">
        <v>-532470.27</v>
      </c>
      <c r="H116" s="110">
        <v>-532470.27</v>
      </c>
      <c r="I116" s="65"/>
      <c r="J116" s="65">
        <v>0</v>
      </c>
      <c r="K116" s="65">
        <v>0</v>
      </c>
      <c r="L116" s="65">
        <v>-296116.16</v>
      </c>
      <c r="M116" s="65">
        <v>0</v>
      </c>
      <c r="N116" s="65">
        <v>-121390.11</v>
      </c>
      <c r="O116" s="65">
        <v>-114964</v>
      </c>
      <c r="P116" s="65">
        <v>0</v>
      </c>
      <c r="Q116" s="65">
        <v>0</v>
      </c>
      <c r="R116" s="65">
        <v>0</v>
      </c>
    </row>
    <row r="117" spans="1:18" s="19" customFormat="1" ht="12.75">
      <c r="A117" s="21"/>
      <c r="B117" s="79"/>
      <c r="D117" s="46"/>
      <c r="E117" s="45"/>
      <c r="F117" s="37"/>
      <c r="G117" s="65"/>
      <c r="H117" s="110"/>
      <c r="I117" s="65"/>
      <c r="J117" s="65"/>
      <c r="K117" s="80"/>
      <c r="L117" s="65"/>
      <c r="M117" s="65"/>
      <c r="N117" s="80"/>
      <c r="O117" s="65"/>
      <c r="P117" s="65"/>
      <c r="Q117" s="65"/>
      <c r="R117" s="65"/>
    </row>
    <row r="118" spans="1:18" s="19" customFormat="1" ht="12.75">
      <c r="A118" s="21"/>
      <c r="B118" s="79"/>
      <c r="C118" s="81" t="s">
        <v>133</v>
      </c>
      <c r="D118" s="46"/>
      <c r="E118" s="45"/>
      <c r="F118" s="37"/>
      <c r="G118" s="65"/>
      <c r="H118" s="110"/>
      <c r="I118" s="65"/>
      <c r="J118" s="65"/>
      <c r="K118" s="80"/>
      <c r="L118" s="65"/>
      <c r="M118" s="65"/>
      <c r="N118" s="80"/>
      <c r="O118" s="65"/>
      <c r="P118" s="65"/>
      <c r="Q118" s="65"/>
      <c r="R118" s="65"/>
    </row>
    <row r="119" spans="1:18" s="19" customFormat="1" ht="12.75">
      <c r="A119" s="21"/>
      <c r="B119" s="79" t="s">
        <v>3</v>
      </c>
      <c r="C119" s="35" t="s">
        <v>63</v>
      </c>
      <c r="D119" s="46" t="s">
        <v>150</v>
      </c>
      <c r="E119" s="45">
        <v>39113</v>
      </c>
      <c r="F119" s="37"/>
      <c r="G119" s="65">
        <v>-6423751.01</v>
      </c>
      <c r="H119" s="110">
        <v>-6423751.01</v>
      </c>
      <c r="I119" s="65"/>
      <c r="J119" s="65"/>
      <c r="K119" s="80"/>
      <c r="L119" s="65"/>
      <c r="M119" s="65"/>
      <c r="N119" s="80"/>
      <c r="O119" s="65"/>
      <c r="P119" s="80">
        <v>-6423751.01</v>
      </c>
      <c r="Q119" s="65"/>
      <c r="R119" s="65"/>
    </row>
    <row r="120" spans="1:18" s="19" customFormat="1" ht="12.75">
      <c r="A120" s="21"/>
      <c r="B120" s="79" t="s">
        <v>3</v>
      </c>
      <c r="C120" s="35" t="s">
        <v>66</v>
      </c>
      <c r="D120" s="46" t="s">
        <v>150</v>
      </c>
      <c r="E120" s="45">
        <v>39113</v>
      </c>
      <c r="F120" s="37"/>
      <c r="G120" s="65">
        <v>0</v>
      </c>
      <c r="H120" s="110">
        <v>0</v>
      </c>
      <c r="I120" s="65"/>
      <c r="J120" s="65"/>
      <c r="K120" s="80"/>
      <c r="L120" s="65"/>
      <c r="M120" s="65"/>
      <c r="N120" s="80"/>
      <c r="O120" s="65"/>
      <c r="P120" s="80">
        <v>0</v>
      </c>
      <c r="Q120" s="65"/>
      <c r="R120" s="65"/>
    </row>
    <row r="121" spans="1:18" s="19" customFormat="1" ht="12.75">
      <c r="A121" s="21"/>
      <c r="B121" s="79"/>
      <c r="D121" s="46"/>
      <c r="E121" s="45"/>
      <c r="F121" s="37"/>
      <c r="G121" s="65"/>
      <c r="H121" s="110"/>
      <c r="I121" s="65"/>
      <c r="J121" s="65"/>
      <c r="K121" s="80"/>
      <c r="L121" s="65"/>
      <c r="M121" s="65"/>
      <c r="N121" s="80"/>
      <c r="O121" s="65"/>
      <c r="P121" s="65"/>
      <c r="Q121" s="65"/>
      <c r="R121" s="65"/>
    </row>
    <row r="122" spans="1:18" s="19" customFormat="1" ht="12.75">
      <c r="A122" s="21"/>
      <c r="B122" s="79"/>
      <c r="C122" s="253" t="s">
        <v>335</v>
      </c>
      <c r="D122" s="46"/>
      <c r="E122" s="45"/>
      <c r="F122" s="37"/>
      <c r="G122" s="65"/>
      <c r="H122" s="110"/>
      <c r="I122" s="65"/>
      <c r="J122" s="65"/>
      <c r="K122" s="80"/>
      <c r="L122" s="65"/>
      <c r="M122" s="65"/>
      <c r="N122" s="80"/>
      <c r="O122" s="65"/>
      <c r="P122" s="65"/>
      <c r="Q122" s="65"/>
      <c r="R122" s="65"/>
    </row>
    <row r="123" spans="1:18" s="19" customFormat="1" ht="12.75">
      <c r="A123" s="21"/>
      <c r="B123" s="15"/>
      <c r="C123" s="35" t="s">
        <v>333</v>
      </c>
      <c r="D123" s="46" t="s">
        <v>150</v>
      </c>
      <c r="E123" s="45">
        <v>39113</v>
      </c>
      <c r="F123" s="37"/>
      <c r="G123" s="65">
        <v>0</v>
      </c>
      <c r="H123" s="115"/>
      <c r="I123" s="68"/>
      <c r="J123" s="133">
        <v>0</v>
      </c>
      <c r="K123" s="80"/>
      <c r="L123" s="68"/>
      <c r="M123" s="68"/>
      <c r="N123" s="68"/>
      <c r="O123" s="68"/>
      <c r="P123" s="68"/>
      <c r="Q123" s="68"/>
      <c r="R123" s="68"/>
    </row>
    <row r="124" spans="1:18" s="19" customFormat="1" ht="12.75">
      <c r="A124" s="21"/>
      <c r="B124" s="15"/>
      <c r="C124" s="35" t="s">
        <v>333</v>
      </c>
      <c r="D124" s="249" t="s">
        <v>38</v>
      </c>
      <c r="E124" s="48">
        <v>39051</v>
      </c>
      <c r="F124" s="37"/>
      <c r="G124" s="70">
        <v>0</v>
      </c>
      <c r="H124" s="115"/>
      <c r="I124" s="68"/>
      <c r="J124" s="299">
        <v>0</v>
      </c>
      <c r="K124" s="80"/>
      <c r="L124" s="68"/>
      <c r="M124" s="68"/>
      <c r="N124" s="68"/>
      <c r="O124" s="68"/>
      <c r="P124" s="68"/>
      <c r="Q124" s="68"/>
      <c r="R124" s="68"/>
    </row>
    <row r="125" spans="1:18" s="19" customFormat="1" ht="12.75">
      <c r="A125" s="21"/>
      <c r="B125" s="15"/>
      <c r="C125" s="35"/>
      <c r="D125" s="249"/>
      <c r="E125" s="48"/>
      <c r="F125" s="37"/>
      <c r="G125" s="68"/>
      <c r="H125" s="115"/>
      <c r="I125" s="68"/>
      <c r="J125" s="68"/>
      <c r="K125" s="80"/>
      <c r="L125" s="68"/>
      <c r="M125" s="68"/>
      <c r="N125" s="68"/>
      <c r="O125" s="68"/>
      <c r="P125" s="68"/>
      <c r="Q125" s="68"/>
      <c r="R125" s="68"/>
    </row>
    <row r="126" spans="1:18" s="19" customFormat="1" ht="12.75">
      <c r="A126" s="21"/>
      <c r="B126" s="15"/>
      <c r="C126" s="35"/>
      <c r="D126" s="249"/>
      <c r="E126" s="48"/>
      <c r="F126" s="37"/>
      <c r="G126" s="72">
        <v>1.5087425708770752E-07</v>
      </c>
      <c r="H126" s="112"/>
      <c r="I126" s="72" t="e">
        <v>#REF!</v>
      </c>
      <c r="J126" s="72">
        <v>-1.4901161193847656E-08</v>
      </c>
      <c r="K126" s="72">
        <v>-1.1920928955078125E-07</v>
      </c>
      <c r="L126" s="72">
        <v>6.682239472866058E-08</v>
      </c>
      <c r="M126" s="72">
        <v>0</v>
      </c>
      <c r="N126" s="72">
        <v>0</v>
      </c>
      <c r="O126" s="72">
        <v>0</v>
      </c>
      <c r="P126" s="72">
        <v>-1.2852251529693604E-07</v>
      </c>
      <c r="Q126" s="72">
        <v>0</v>
      </c>
      <c r="R126" s="72">
        <v>0</v>
      </c>
    </row>
    <row r="127" spans="1:18" s="19" customFormat="1" ht="12.75">
      <c r="A127" s="21"/>
      <c r="B127" s="15"/>
      <c r="C127" s="35"/>
      <c r="D127" s="46"/>
      <c r="E127" s="45"/>
      <c r="F127" s="37"/>
      <c r="G127" s="68"/>
      <c r="H127" s="115"/>
      <c r="I127" s="68"/>
      <c r="J127" s="68"/>
      <c r="K127" s="80"/>
      <c r="L127" s="68"/>
      <c r="M127" s="68"/>
      <c r="N127" s="68"/>
      <c r="O127" s="68"/>
      <c r="P127" s="68"/>
      <c r="Q127" s="68"/>
      <c r="R127" s="68"/>
    </row>
    <row r="128" spans="1:18" s="93" customFormat="1" ht="6.75" customHeight="1">
      <c r="A128" s="88"/>
      <c r="B128" s="89"/>
      <c r="C128" s="90"/>
      <c r="D128" s="91"/>
      <c r="E128" s="91"/>
      <c r="F128" s="37"/>
      <c r="G128" s="92"/>
      <c r="H128" s="297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pans="1:18" s="19" customFormat="1" ht="12.75">
      <c r="A129" s="21"/>
      <c r="B129" s="21"/>
      <c r="C129" s="15"/>
      <c r="D129" s="35"/>
      <c r="E129" s="35"/>
      <c r="F129" s="37"/>
      <c r="G129" s="68"/>
      <c r="H129" s="112"/>
      <c r="I129" s="68"/>
      <c r="J129" s="68"/>
      <c r="K129" s="68"/>
      <c r="L129" s="68"/>
      <c r="M129" s="68"/>
      <c r="N129" s="68"/>
      <c r="O129" s="68"/>
      <c r="P129" s="68"/>
      <c r="Q129" s="68"/>
      <c r="R129" s="68"/>
    </row>
    <row r="130" spans="1:18" s="19" customFormat="1" ht="12.75">
      <c r="A130" s="21">
        <v>14</v>
      </c>
      <c r="B130" s="36" t="s">
        <v>89</v>
      </c>
      <c r="C130" s="15"/>
      <c r="D130" s="35"/>
      <c r="E130" s="35"/>
      <c r="F130" s="37"/>
      <c r="G130" s="68"/>
      <c r="H130" s="112"/>
      <c r="I130" s="68"/>
      <c r="J130" s="68"/>
      <c r="K130" s="68"/>
      <c r="L130" s="68"/>
      <c r="M130" s="68"/>
      <c r="N130" s="68"/>
      <c r="O130" s="68"/>
      <c r="P130" s="68"/>
      <c r="Q130" s="68"/>
      <c r="R130" s="68"/>
    </row>
    <row r="131" spans="1:18" s="19" customFormat="1" ht="12.75">
      <c r="A131" s="21">
        <v>14</v>
      </c>
      <c r="B131" s="21"/>
      <c r="C131" s="14" t="s">
        <v>90</v>
      </c>
      <c r="D131" s="46" t="s">
        <v>150</v>
      </c>
      <c r="E131" s="45">
        <v>39113</v>
      </c>
      <c r="F131" s="37"/>
      <c r="G131" s="65">
        <v>-1380616664.0999992</v>
      </c>
      <c r="H131" s="110">
        <v>-1380616664.0999997</v>
      </c>
      <c r="I131" s="65"/>
      <c r="J131" s="65">
        <v>-468565391.81000006</v>
      </c>
      <c r="K131" s="65">
        <v>-525301753.88999975</v>
      </c>
      <c r="L131" s="65">
        <v>-282969363.0999998</v>
      </c>
      <c r="M131" s="65">
        <v>0</v>
      </c>
      <c r="N131" s="65">
        <v>0</v>
      </c>
      <c r="O131" s="65">
        <v>0</v>
      </c>
      <c r="P131" s="65">
        <v>-103780155.29999998</v>
      </c>
      <c r="Q131" s="65">
        <v>0</v>
      </c>
      <c r="R131" s="65">
        <v>0</v>
      </c>
    </row>
    <row r="132" spans="1:18" s="19" customFormat="1" ht="12.75">
      <c r="A132" s="21">
        <v>14</v>
      </c>
      <c r="B132" s="21"/>
      <c r="C132" s="14" t="s">
        <v>91</v>
      </c>
      <c r="D132" s="46" t="s">
        <v>150</v>
      </c>
      <c r="E132" s="45">
        <v>39113</v>
      </c>
      <c r="F132" s="37"/>
      <c r="G132" s="65">
        <v>0</v>
      </c>
      <c r="H132" s="110">
        <v>0</v>
      </c>
      <c r="I132" s="65"/>
      <c r="J132" s="65">
        <v>0</v>
      </c>
      <c r="K132" s="65">
        <v>0</v>
      </c>
      <c r="L132" s="65">
        <v>0</v>
      </c>
      <c r="M132" s="65">
        <v>0</v>
      </c>
      <c r="N132" s="65">
        <v>0</v>
      </c>
      <c r="O132" s="65">
        <v>0</v>
      </c>
      <c r="P132" s="65">
        <v>0</v>
      </c>
      <c r="Q132" s="65">
        <v>0</v>
      </c>
      <c r="R132" s="65">
        <v>0</v>
      </c>
    </row>
    <row r="133" spans="1:18" s="19" customFormat="1" ht="12.75">
      <c r="A133" s="21">
        <v>14</v>
      </c>
      <c r="B133" s="21"/>
      <c r="C133" s="14" t="s">
        <v>92</v>
      </c>
      <c r="D133" s="46" t="s">
        <v>150</v>
      </c>
      <c r="E133" s="45">
        <v>39113</v>
      </c>
      <c r="F133" s="37"/>
      <c r="G133" s="65">
        <v>-222699668.36999995</v>
      </c>
      <c r="H133" s="110">
        <v>-222699668.36999997</v>
      </c>
      <c r="I133" s="65"/>
      <c r="J133" s="65">
        <v>-21388964.330000002</v>
      </c>
      <c r="K133" s="65">
        <v>-57593126.21999997</v>
      </c>
      <c r="L133" s="65">
        <v>-18527248.76000002</v>
      </c>
      <c r="M133" s="65">
        <v>0</v>
      </c>
      <c r="N133" s="65">
        <v>0</v>
      </c>
      <c r="O133" s="65">
        <v>0</v>
      </c>
      <c r="P133" s="65">
        <v>-125190329.05999999</v>
      </c>
      <c r="Q133" s="65">
        <v>0</v>
      </c>
      <c r="R133" s="65">
        <v>0</v>
      </c>
    </row>
    <row r="134" spans="1:18" s="19" customFormat="1" ht="12.75">
      <c r="A134" s="21">
        <v>14</v>
      </c>
      <c r="B134" s="21"/>
      <c r="C134" s="14" t="s">
        <v>93</v>
      </c>
      <c r="D134" s="46" t="s">
        <v>150</v>
      </c>
      <c r="E134" s="45">
        <v>39113</v>
      </c>
      <c r="F134" s="37"/>
      <c r="G134" s="65">
        <v>0</v>
      </c>
      <c r="H134" s="110">
        <v>0</v>
      </c>
      <c r="I134" s="65"/>
      <c r="J134" s="65">
        <v>0</v>
      </c>
      <c r="K134" s="65">
        <v>0</v>
      </c>
      <c r="L134" s="65">
        <v>0</v>
      </c>
      <c r="M134" s="65">
        <v>0</v>
      </c>
      <c r="N134" s="65">
        <v>0</v>
      </c>
      <c r="O134" s="65">
        <v>0</v>
      </c>
      <c r="P134" s="65">
        <v>0</v>
      </c>
      <c r="Q134" s="65">
        <v>0</v>
      </c>
      <c r="R134" s="65">
        <v>0</v>
      </c>
    </row>
    <row r="135" spans="1:18" s="19" customFormat="1" ht="12.75">
      <c r="A135" s="21">
        <v>14</v>
      </c>
      <c r="B135" s="21"/>
      <c r="C135" s="14" t="s">
        <v>94</v>
      </c>
      <c r="D135" s="46" t="s">
        <v>150</v>
      </c>
      <c r="E135" s="45">
        <v>39113</v>
      </c>
      <c r="F135" s="37"/>
      <c r="G135" s="65">
        <v>0</v>
      </c>
      <c r="H135" s="110">
        <v>0</v>
      </c>
      <c r="I135" s="65"/>
      <c r="J135" s="65">
        <v>0</v>
      </c>
      <c r="K135" s="65">
        <v>0</v>
      </c>
      <c r="L135" s="65">
        <v>0</v>
      </c>
      <c r="M135" s="65">
        <v>0</v>
      </c>
      <c r="N135" s="65">
        <v>0</v>
      </c>
      <c r="O135" s="65">
        <v>0</v>
      </c>
      <c r="P135" s="65">
        <v>0</v>
      </c>
      <c r="Q135" s="65">
        <v>0</v>
      </c>
      <c r="R135" s="65">
        <v>0</v>
      </c>
    </row>
    <row r="136" spans="1:18" s="19" customFormat="1" ht="12.75">
      <c r="A136" s="21">
        <v>14</v>
      </c>
      <c r="B136" s="21"/>
      <c r="C136" s="14" t="s">
        <v>95</v>
      </c>
      <c r="D136" s="46" t="s">
        <v>150</v>
      </c>
      <c r="E136" s="45">
        <v>39113</v>
      </c>
      <c r="F136" s="37"/>
      <c r="G136" s="65">
        <v>0</v>
      </c>
      <c r="H136" s="110">
        <v>0</v>
      </c>
      <c r="I136" s="65"/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0</v>
      </c>
    </row>
    <row r="137" spans="1:18" s="19" customFormat="1" ht="12.75">
      <c r="A137" s="21">
        <v>14</v>
      </c>
      <c r="B137" s="21"/>
      <c r="C137" s="14" t="s">
        <v>96</v>
      </c>
      <c r="D137" s="46" t="s">
        <v>150</v>
      </c>
      <c r="E137" s="45">
        <v>39113</v>
      </c>
      <c r="F137" s="37"/>
      <c r="G137" s="65">
        <v>0</v>
      </c>
      <c r="H137" s="110">
        <v>0</v>
      </c>
      <c r="I137" s="65"/>
      <c r="J137" s="65">
        <v>0</v>
      </c>
      <c r="K137" s="65">
        <v>0</v>
      </c>
      <c r="L137" s="65">
        <v>0</v>
      </c>
      <c r="M137" s="65">
        <v>0</v>
      </c>
      <c r="N137" s="65">
        <v>0</v>
      </c>
      <c r="O137" s="65">
        <v>0</v>
      </c>
      <c r="P137" s="65">
        <v>0</v>
      </c>
      <c r="Q137" s="65">
        <v>0</v>
      </c>
      <c r="R137" s="65">
        <v>0</v>
      </c>
    </row>
    <row r="138" spans="1:18" s="19" customFormat="1" ht="12.75">
      <c r="A138" s="21">
        <v>14</v>
      </c>
      <c r="B138" s="21"/>
      <c r="C138" s="14" t="s">
        <v>97</v>
      </c>
      <c r="D138" s="46" t="s">
        <v>150</v>
      </c>
      <c r="E138" s="45">
        <v>39113</v>
      </c>
      <c r="F138" s="37"/>
      <c r="G138" s="65">
        <v>-52803708.27010063</v>
      </c>
      <c r="H138" s="110">
        <v>-52803708.27010063</v>
      </c>
      <c r="I138" s="65"/>
      <c r="J138" s="65">
        <v>1.1920928955078125E-07</v>
      </c>
      <c r="K138" s="65">
        <v>-1.4924444258213043E-07</v>
      </c>
      <c r="L138" s="65">
        <v>-41762407.1182006</v>
      </c>
      <c r="M138" s="65">
        <v>0</v>
      </c>
      <c r="N138" s="65">
        <v>0</v>
      </c>
      <c r="O138" s="65">
        <v>0</v>
      </c>
      <c r="P138" s="65">
        <v>-11041301.1519</v>
      </c>
      <c r="Q138" s="65">
        <v>0</v>
      </c>
      <c r="R138" s="65">
        <v>0</v>
      </c>
    </row>
    <row r="139" spans="1:18" s="19" customFormat="1" ht="12.75">
      <c r="A139" s="21"/>
      <c r="B139" s="21"/>
      <c r="C139" s="49" t="s">
        <v>137</v>
      </c>
      <c r="D139" s="35"/>
      <c r="E139" s="35"/>
      <c r="F139" s="37" t="s">
        <v>124</v>
      </c>
      <c r="G139" s="71">
        <v>-1656120040.7400997</v>
      </c>
      <c r="H139" s="110">
        <v>-1656120040.7401001</v>
      </c>
      <c r="I139" s="71"/>
      <c r="J139" s="71">
        <v>-489954356.1399999</v>
      </c>
      <c r="K139" s="71">
        <v>-582894880.1099998</v>
      </c>
      <c r="L139" s="71">
        <v>-343259018.9782004</v>
      </c>
      <c r="M139" s="71">
        <v>0</v>
      </c>
      <c r="N139" s="71">
        <v>0</v>
      </c>
      <c r="O139" s="71">
        <v>0</v>
      </c>
      <c r="P139" s="71">
        <v>-240011785.51189995</v>
      </c>
      <c r="Q139" s="71">
        <v>0</v>
      </c>
      <c r="R139" s="71">
        <v>0</v>
      </c>
    </row>
    <row r="140" spans="1:18" s="19" customFormat="1" ht="12.75">
      <c r="A140" s="21"/>
      <c r="B140" s="21"/>
      <c r="C140" s="49"/>
      <c r="D140" s="35"/>
      <c r="E140" s="35"/>
      <c r="F140" s="37"/>
      <c r="G140" s="94">
        <v>1656120040.7401001</v>
      </c>
      <c r="H140" s="112"/>
      <c r="I140" s="68"/>
      <c r="J140" s="94">
        <v>489954356.1399999</v>
      </c>
      <c r="K140" s="94">
        <v>582894880.1099998</v>
      </c>
      <c r="L140" s="94">
        <v>343259018.9782004</v>
      </c>
      <c r="M140" s="94">
        <v>0</v>
      </c>
      <c r="N140" s="94">
        <v>0</v>
      </c>
      <c r="O140" s="94">
        <v>0</v>
      </c>
      <c r="P140" s="94">
        <v>240011785.51189995</v>
      </c>
      <c r="Q140" s="94">
        <v>0</v>
      </c>
      <c r="R140" s="94"/>
    </row>
    <row r="141" spans="1:18" s="19" customFormat="1" ht="12.75">
      <c r="A141" s="21"/>
      <c r="B141" s="21"/>
      <c r="C141" s="14"/>
      <c r="D141" s="35"/>
      <c r="E141" s="35"/>
      <c r="F141" s="37"/>
      <c r="G141" s="72">
        <v>0</v>
      </c>
      <c r="H141" s="112"/>
      <c r="I141" s="68"/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68"/>
    </row>
    <row r="142" spans="1:18" s="19" customFormat="1" ht="12.75">
      <c r="A142" s="21">
        <v>15</v>
      </c>
      <c r="B142" s="36" t="s">
        <v>98</v>
      </c>
      <c r="C142" s="14"/>
      <c r="D142" s="35"/>
      <c r="E142" s="35"/>
      <c r="F142" s="37"/>
      <c r="G142" s="68"/>
      <c r="H142" s="112"/>
      <c r="I142" s="68"/>
      <c r="J142" s="68"/>
      <c r="K142" s="68"/>
      <c r="L142" s="68"/>
      <c r="M142" s="68"/>
      <c r="N142" s="68"/>
      <c r="O142" s="68"/>
      <c r="P142" s="68"/>
      <c r="Q142" s="68"/>
      <c r="R142" s="68"/>
    </row>
    <row r="143" spans="1:18" s="19" customFormat="1" ht="12.75">
      <c r="A143" s="21">
        <v>15</v>
      </c>
      <c r="B143" s="21"/>
      <c r="C143" s="38" t="s">
        <v>39</v>
      </c>
      <c r="D143" s="47" t="s">
        <v>38</v>
      </c>
      <c r="E143" s="48">
        <v>39051</v>
      </c>
      <c r="F143" s="40"/>
      <c r="G143" s="73">
        <v>-1482291771.2183003</v>
      </c>
      <c r="H143" s="110">
        <v>-1482291771.2183</v>
      </c>
      <c r="I143" s="73"/>
      <c r="J143" s="73">
        <v>-375021412.86219996</v>
      </c>
      <c r="K143" s="73">
        <v>-609810648.7511003</v>
      </c>
      <c r="L143" s="73">
        <v>-497459709.6049998</v>
      </c>
      <c r="M143" s="73">
        <v>0</v>
      </c>
      <c r="N143" s="73">
        <v>0</v>
      </c>
      <c r="O143" s="73">
        <v>0</v>
      </c>
      <c r="P143" s="73">
        <v>0</v>
      </c>
      <c r="Q143" s="73">
        <v>0</v>
      </c>
      <c r="R143" s="73">
        <v>0</v>
      </c>
    </row>
    <row r="144" spans="1:18" s="19" customFormat="1" ht="12.75">
      <c r="A144" s="21">
        <v>15</v>
      </c>
      <c r="B144" s="21"/>
      <c r="C144" s="38" t="s">
        <v>40</v>
      </c>
      <c r="D144" s="47" t="s">
        <v>38</v>
      </c>
      <c r="E144" s="48">
        <v>39051</v>
      </c>
      <c r="F144" s="40"/>
      <c r="G144" s="73">
        <v>-38049276.27429999</v>
      </c>
      <c r="H144" s="110">
        <v>-38049276.27429999</v>
      </c>
      <c r="I144" s="73"/>
      <c r="J144" s="73">
        <v>0</v>
      </c>
      <c r="K144" s="73">
        <v>0</v>
      </c>
      <c r="L144" s="73">
        <v>0</v>
      </c>
      <c r="M144" s="73">
        <v>0</v>
      </c>
      <c r="N144" s="73">
        <v>0</v>
      </c>
      <c r="O144" s="73">
        <v>0</v>
      </c>
      <c r="P144" s="73">
        <v>-38049276.27429999</v>
      </c>
      <c r="Q144" s="73">
        <v>0</v>
      </c>
      <c r="R144" s="73">
        <v>0</v>
      </c>
    </row>
    <row r="145" spans="1:18" s="19" customFormat="1" ht="12.75">
      <c r="A145" s="21">
        <v>15</v>
      </c>
      <c r="B145" s="21"/>
      <c r="C145" s="41" t="s">
        <v>41</v>
      </c>
      <c r="D145" s="46" t="s">
        <v>150</v>
      </c>
      <c r="E145" s="45">
        <v>39113</v>
      </c>
      <c r="F145" s="40"/>
      <c r="G145" s="74">
        <v>2089612332.9068997</v>
      </c>
      <c r="H145" s="110">
        <v>2089612332.9068995</v>
      </c>
      <c r="I145" s="74"/>
      <c r="J145" s="74">
        <v>501497936.8609999</v>
      </c>
      <c r="K145" s="74">
        <v>771377383.5837998</v>
      </c>
      <c r="L145" s="74">
        <v>816737012.4620999</v>
      </c>
      <c r="M145" s="74">
        <v>0</v>
      </c>
      <c r="N145" s="74">
        <v>0</v>
      </c>
      <c r="O145" s="74">
        <v>0</v>
      </c>
      <c r="P145" s="74">
        <v>0</v>
      </c>
      <c r="Q145" s="74">
        <v>0</v>
      </c>
      <c r="R145" s="74">
        <v>0</v>
      </c>
    </row>
    <row r="146" spans="1:18" s="19" customFormat="1" ht="12.75">
      <c r="A146" s="21">
        <v>15</v>
      </c>
      <c r="B146" s="21"/>
      <c r="C146" s="41" t="s">
        <v>42</v>
      </c>
      <c r="D146" s="46" t="s">
        <v>150</v>
      </c>
      <c r="E146" s="45">
        <v>39113</v>
      </c>
      <c r="F146" s="40"/>
      <c r="G146" s="74">
        <v>73670237.88119999</v>
      </c>
      <c r="H146" s="110">
        <v>73670237.88119999</v>
      </c>
      <c r="I146" s="74"/>
      <c r="J146" s="74">
        <v>0</v>
      </c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74">
        <v>73670237.88119999</v>
      </c>
      <c r="Q146" s="74">
        <v>0</v>
      </c>
      <c r="R146" s="74">
        <v>0</v>
      </c>
    </row>
    <row r="147" spans="1:18" s="19" customFormat="1" ht="12.75">
      <c r="A147" s="21"/>
      <c r="B147" s="21"/>
      <c r="C147" s="41"/>
      <c r="D147" s="42"/>
      <c r="E147" s="39"/>
      <c r="F147" s="84" t="s">
        <v>124</v>
      </c>
      <c r="G147" s="75">
        <v>642941523.2954992</v>
      </c>
      <c r="H147" s="110">
        <v>642941523.2954996</v>
      </c>
      <c r="I147" s="75"/>
      <c r="J147" s="75">
        <v>126476523.99879992</v>
      </c>
      <c r="K147" s="75">
        <v>161566734.83269954</v>
      </c>
      <c r="L147" s="75">
        <v>319277302.8571001</v>
      </c>
      <c r="M147" s="75">
        <v>0</v>
      </c>
      <c r="N147" s="75">
        <v>0</v>
      </c>
      <c r="O147" s="75">
        <v>0</v>
      </c>
      <c r="P147" s="75">
        <v>35620961.6069</v>
      </c>
      <c r="Q147" s="75">
        <v>0</v>
      </c>
      <c r="R147" s="75">
        <v>0</v>
      </c>
    </row>
    <row r="148" spans="1:18" s="254" customFormat="1" ht="12.75">
      <c r="A148" s="255"/>
      <c r="B148" s="255"/>
      <c r="C148" s="256"/>
      <c r="D148" s="257"/>
      <c r="E148" s="258"/>
      <c r="F148" s="259"/>
      <c r="G148" s="86">
        <v>642941523.2954996</v>
      </c>
      <c r="H148" s="260"/>
      <c r="I148" s="86"/>
      <c r="J148" s="86">
        <v>126476523.99879992</v>
      </c>
      <c r="K148" s="86">
        <v>161566734.83269954</v>
      </c>
      <c r="L148" s="86">
        <v>319277302.8571001</v>
      </c>
      <c r="M148" s="86">
        <v>0</v>
      </c>
      <c r="N148" s="86">
        <v>0</v>
      </c>
      <c r="O148" s="86">
        <v>0</v>
      </c>
      <c r="P148" s="86">
        <v>35620961.6069</v>
      </c>
      <c r="Q148" s="86">
        <v>0</v>
      </c>
      <c r="R148" s="86"/>
    </row>
    <row r="149" spans="1:18" s="19" customFormat="1" ht="12.75">
      <c r="A149" s="21"/>
      <c r="B149" s="21"/>
      <c r="C149" s="41"/>
      <c r="D149" s="42"/>
      <c r="E149" s="39"/>
      <c r="F149" s="84"/>
      <c r="G149" s="261">
        <v>0</v>
      </c>
      <c r="H149" s="110"/>
      <c r="I149" s="74"/>
      <c r="J149" s="261">
        <v>0</v>
      </c>
      <c r="K149" s="261">
        <v>0</v>
      </c>
      <c r="L149" s="261">
        <v>0</v>
      </c>
      <c r="M149" s="261">
        <v>0</v>
      </c>
      <c r="N149" s="261">
        <v>0</v>
      </c>
      <c r="O149" s="261">
        <v>0</v>
      </c>
      <c r="P149" s="261">
        <v>0</v>
      </c>
      <c r="Q149" s="261">
        <v>0</v>
      </c>
      <c r="R149" s="74"/>
    </row>
    <row r="150" spans="1:18" s="19" customFormat="1" ht="12.75">
      <c r="A150" s="21"/>
      <c r="B150" s="21"/>
      <c r="C150" s="41"/>
      <c r="D150" s="42"/>
      <c r="E150" s="39"/>
      <c r="F150" s="84"/>
      <c r="G150" s="74"/>
      <c r="H150" s="110"/>
      <c r="I150" s="74"/>
      <c r="J150" s="74"/>
      <c r="K150" s="74"/>
      <c r="L150" s="74"/>
      <c r="M150" s="74"/>
      <c r="N150" s="74"/>
      <c r="O150" s="74"/>
      <c r="P150" s="74"/>
      <c r="Q150" s="74"/>
      <c r="R150" s="74"/>
    </row>
    <row r="151" spans="1:18" s="19" customFormat="1" ht="12.75">
      <c r="A151" s="21">
        <v>16</v>
      </c>
      <c r="B151" s="21"/>
      <c r="C151" s="41" t="s">
        <v>138</v>
      </c>
      <c r="D151" s="42"/>
      <c r="E151" s="39"/>
      <c r="F151" s="84"/>
      <c r="G151" s="85"/>
      <c r="H151" s="110"/>
      <c r="I151" s="74"/>
      <c r="J151" s="85"/>
      <c r="K151" s="85"/>
      <c r="L151" s="85"/>
      <c r="M151" s="85"/>
      <c r="N151" s="85"/>
      <c r="O151" s="85"/>
      <c r="P151" s="85"/>
      <c r="Q151" s="85"/>
      <c r="R151" s="85"/>
    </row>
    <row r="152" spans="1:18" s="19" customFormat="1" ht="12.75">
      <c r="A152" s="21">
        <v>16</v>
      </c>
      <c r="B152" s="21"/>
      <c r="C152" s="41" t="s">
        <v>44</v>
      </c>
      <c r="D152" s="46" t="s">
        <v>150</v>
      </c>
      <c r="E152" s="45">
        <v>39113</v>
      </c>
      <c r="F152" s="84"/>
      <c r="G152" s="74">
        <v>-43927443.890000015</v>
      </c>
      <c r="H152" s="110">
        <v>-43927443.88999999</v>
      </c>
      <c r="I152" s="74"/>
      <c r="J152" s="74">
        <v>0</v>
      </c>
      <c r="K152" s="74">
        <v>0</v>
      </c>
      <c r="L152" s="74">
        <v>-6007381.9799999995</v>
      </c>
      <c r="M152" s="74">
        <v>0</v>
      </c>
      <c r="N152" s="74">
        <v>0</v>
      </c>
      <c r="O152" s="74">
        <v>0</v>
      </c>
      <c r="P152" s="74">
        <v>-37920061.91</v>
      </c>
      <c r="Q152" s="74">
        <v>0</v>
      </c>
      <c r="R152" s="74">
        <v>0</v>
      </c>
    </row>
    <row r="153" spans="1:18" s="19" customFormat="1" ht="12.75">
      <c r="A153" s="21">
        <v>16</v>
      </c>
      <c r="B153" s="21"/>
      <c r="C153" s="41" t="s">
        <v>45</v>
      </c>
      <c r="D153" s="46" t="s">
        <v>150</v>
      </c>
      <c r="E153" s="45">
        <v>39113</v>
      </c>
      <c r="F153" s="84"/>
      <c r="G153" s="74">
        <v>-12741779.409000002</v>
      </c>
      <c r="H153" s="110">
        <v>-12741779.409000002</v>
      </c>
      <c r="I153" s="74"/>
      <c r="J153" s="74">
        <v>0</v>
      </c>
      <c r="K153" s="74">
        <v>0</v>
      </c>
      <c r="L153" s="74">
        <v>0</v>
      </c>
      <c r="M153" s="74">
        <v>0</v>
      </c>
      <c r="N153" s="74">
        <v>0</v>
      </c>
      <c r="O153" s="74">
        <v>0</v>
      </c>
      <c r="P153" s="74">
        <v>-12741779.409000002</v>
      </c>
      <c r="Q153" s="74">
        <v>0</v>
      </c>
      <c r="R153" s="74">
        <v>0</v>
      </c>
    </row>
    <row r="154" spans="1:18" s="19" customFormat="1" ht="12.75">
      <c r="A154" s="21">
        <v>16</v>
      </c>
      <c r="B154" s="21"/>
      <c r="C154" s="38" t="s">
        <v>46</v>
      </c>
      <c r="D154" s="47" t="s">
        <v>38</v>
      </c>
      <c r="E154" s="48">
        <v>39051</v>
      </c>
      <c r="F154" s="84"/>
      <c r="G154" s="73">
        <v>9554095.660000002</v>
      </c>
      <c r="H154" s="110">
        <v>9554095.660000002</v>
      </c>
      <c r="I154" s="74"/>
      <c r="J154" s="73">
        <v>0</v>
      </c>
      <c r="K154" s="73">
        <v>0</v>
      </c>
      <c r="L154" s="73">
        <v>0</v>
      </c>
      <c r="M154" s="73">
        <v>0</v>
      </c>
      <c r="N154" s="73">
        <v>0</v>
      </c>
      <c r="O154" s="73">
        <v>0</v>
      </c>
      <c r="P154" s="73">
        <v>9554095.660000002</v>
      </c>
      <c r="Q154" s="73">
        <v>0</v>
      </c>
      <c r="R154" s="73">
        <v>0</v>
      </c>
    </row>
    <row r="155" spans="1:18" s="19" customFormat="1" ht="12.75">
      <c r="A155" s="21">
        <v>16</v>
      </c>
      <c r="B155" s="21"/>
      <c r="C155" s="41" t="s">
        <v>77</v>
      </c>
      <c r="D155" s="46" t="s">
        <v>150</v>
      </c>
      <c r="E155" s="45">
        <v>39113</v>
      </c>
      <c r="F155" s="84"/>
      <c r="G155" s="74">
        <v>0</v>
      </c>
      <c r="H155" s="110">
        <v>0</v>
      </c>
      <c r="I155" s="74"/>
      <c r="J155" s="74">
        <v>0</v>
      </c>
      <c r="K155" s="74">
        <v>0</v>
      </c>
      <c r="L155" s="74">
        <v>0</v>
      </c>
      <c r="M155" s="74">
        <v>0</v>
      </c>
      <c r="N155" s="74">
        <v>0</v>
      </c>
      <c r="O155" s="74">
        <v>0</v>
      </c>
      <c r="P155" s="74">
        <v>0</v>
      </c>
      <c r="Q155" s="74">
        <v>0</v>
      </c>
      <c r="R155" s="74">
        <v>0</v>
      </c>
    </row>
    <row r="156" spans="1:18" s="19" customFormat="1" ht="12.75">
      <c r="A156" s="21"/>
      <c r="B156" s="21"/>
      <c r="C156" s="41"/>
      <c r="D156" s="46"/>
      <c r="E156" s="45"/>
      <c r="F156" s="84"/>
      <c r="G156" s="75">
        <v>-47115127.63900001</v>
      </c>
      <c r="H156" s="110"/>
      <c r="I156" s="74"/>
      <c r="J156" s="75">
        <v>0</v>
      </c>
      <c r="K156" s="75">
        <v>0</v>
      </c>
      <c r="L156" s="75">
        <v>-6007381.9799999995</v>
      </c>
      <c r="M156" s="75">
        <v>0</v>
      </c>
      <c r="N156" s="75">
        <v>0</v>
      </c>
      <c r="O156" s="75">
        <v>0</v>
      </c>
      <c r="P156" s="75">
        <v>-41107745.658999994</v>
      </c>
      <c r="Q156" s="75">
        <v>0</v>
      </c>
      <c r="R156" s="75">
        <v>0</v>
      </c>
    </row>
    <row r="157" spans="1:18" s="254" customFormat="1" ht="12.75">
      <c r="A157" s="255"/>
      <c r="B157" s="255"/>
      <c r="C157" s="256"/>
      <c r="D157" s="262"/>
      <c r="E157" s="263"/>
      <c r="F157" s="259"/>
      <c r="G157" s="86">
        <v>-47115127.63899999</v>
      </c>
      <c r="H157" s="260"/>
      <c r="I157" s="86"/>
      <c r="J157" s="86">
        <v>0</v>
      </c>
      <c r="K157" s="86">
        <v>0</v>
      </c>
      <c r="L157" s="86">
        <v>-6007381.9799999995</v>
      </c>
      <c r="M157" s="86">
        <v>0</v>
      </c>
      <c r="N157" s="86">
        <v>0</v>
      </c>
      <c r="O157" s="86">
        <v>0</v>
      </c>
      <c r="P157" s="86">
        <v>-41107745.658999994</v>
      </c>
      <c r="Q157" s="86">
        <v>0</v>
      </c>
      <c r="R157" s="86"/>
    </row>
    <row r="158" spans="1:18" s="19" customFormat="1" ht="12.75">
      <c r="A158" s="21"/>
      <c r="B158" s="21"/>
      <c r="C158" s="41"/>
      <c r="D158" s="46"/>
      <c r="E158" s="45"/>
      <c r="F158" s="84"/>
      <c r="G158" s="261">
        <v>0</v>
      </c>
      <c r="H158" s="110"/>
      <c r="I158" s="74"/>
      <c r="J158" s="261">
        <v>0</v>
      </c>
      <c r="K158" s="261">
        <v>0</v>
      </c>
      <c r="L158" s="261">
        <v>0</v>
      </c>
      <c r="M158" s="261">
        <v>0</v>
      </c>
      <c r="N158" s="261">
        <v>0</v>
      </c>
      <c r="O158" s="261">
        <v>0</v>
      </c>
      <c r="P158" s="261">
        <v>0</v>
      </c>
      <c r="Q158" s="261">
        <v>0</v>
      </c>
      <c r="R158" s="261"/>
    </row>
    <row r="159" spans="1:18" s="19" customFormat="1" ht="12.75">
      <c r="A159" s="21"/>
      <c r="B159" s="21"/>
      <c r="C159" s="41"/>
      <c r="D159" s="46"/>
      <c r="E159" s="45"/>
      <c r="F159" s="84"/>
      <c r="G159" s="74"/>
      <c r="H159" s="110"/>
      <c r="I159" s="74"/>
      <c r="J159" s="85"/>
      <c r="K159" s="85"/>
      <c r="L159" s="85"/>
      <c r="M159" s="85"/>
      <c r="N159" s="85"/>
      <c r="O159" s="85"/>
      <c r="P159" s="85"/>
      <c r="Q159" s="85"/>
      <c r="R159" s="85"/>
    </row>
    <row r="160" spans="1:18" s="19" customFormat="1" ht="12.75">
      <c r="A160" s="97">
        <v>17</v>
      </c>
      <c r="B160" s="97"/>
      <c r="C160" s="98" t="s">
        <v>139</v>
      </c>
      <c r="D160" s="99"/>
      <c r="E160" s="100"/>
      <c r="F160" s="84"/>
      <c r="G160" s="74"/>
      <c r="H160" s="110"/>
      <c r="I160" s="74"/>
      <c r="J160" s="85"/>
      <c r="K160" s="85"/>
      <c r="L160" s="85"/>
      <c r="M160" s="85"/>
      <c r="N160" s="85"/>
      <c r="O160" s="85"/>
      <c r="P160" s="85"/>
      <c r="Q160" s="85"/>
      <c r="R160" s="85"/>
    </row>
    <row r="161" spans="1:18" s="19" customFormat="1" ht="12.75">
      <c r="A161" s="21">
        <v>17</v>
      </c>
      <c r="B161" s="21"/>
      <c r="C161" s="41" t="s">
        <v>43</v>
      </c>
      <c r="D161" s="46" t="s">
        <v>150</v>
      </c>
      <c r="E161" s="45">
        <v>39113</v>
      </c>
      <c r="F161" s="84"/>
      <c r="G161" s="74">
        <v>-27334123.34</v>
      </c>
      <c r="H161" s="110">
        <v>-27334123.340000007</v>
      </c>
      <c r="I161" s="74"/>
      <c r="J161" s="74">
        <v>-10604821.040000003</v>
      </c>
      <c r="K161" s="74">
        <v>-7105541.680000001</v>
      </c>
      <c r="L161" s="74">
        <v>-9623760.620000005</v>
      </c>
      <c r="M161" s="74">
        <v>0</v>
      </c>
      <c r="N161" s="74">
        <v>0</v>
      </c>
      <c r="O161" s="74">
        <v>0</v>
      </c>
      <c r="P161" s="74">
        <v>0</v>
      </c>
      <c r="Q161" s="74">
        <v>0</v>
      </c>
      <c r="R161" s="74">
        <v>0</v>
      </c>
    </row>
    <row r="162" spans="1:18" s="254" customFormat="1" ht="12.75">
      <c r="A162" s="255"/>
      <c r="B162" s="255"/>
      <c r="C162" s="256"/>
      <c r="D162" s="262"/>
      <c r="E162" s="263"/>
      <c r="F162" s="259"/>
      <c r="G162" s="86">
        <v>27334123.340000007</v>
      </c>
      <c r="H162" s="260"/>
      <c r="I162" s="86"/>
      <c r="J162" s="86">
        <v>10604821.040000003</v>
      </c>
      <c r="K162" s="86">
        <v>7105541.680000001</v>
      </c>
      <c r="L162" s="86">
        <v>9623760.620000005</v>
      </c>
      <c r="M162" s="86">
        <v>0</v>
      </c>
      <c r="N162" s="86">
        <v>0</v>
      </c>
      <c r="O162" s="86">
        <v>0</v>
      </c>
      <c r="P162" s="86">
        <v>0</v>
      </c>
      <c r="Q162" s="86"/>
      <c r="R162" s="86"/>
    </row>
    <row r="163" spans="1:18" s="19" customFormat="1" ht="12.75">
      <c r="A163" s="21"/>
      <c r="B163" s="21"/>
      <c r="C163" s="41"/>
      <c r="D163" s="46"/>
      <c r="E163" s="45"/>
      <c r="F163" s="84"/>
      <c r="G163" s="261">
        <v>0</v>
      </c>
      <c r="H163" s="110"/>
      <c r="I163" s="74"/>
      <c r="J163" s="261">
        <v>0</v>
      </c>
      <c r="K163" s="261">
        <v>0</v>
      </c>
      <c r="L163" s="261">
        <v>0</v>
      </c>
      <c r="M163" s="261">
        <v>0</v>
      </c>
      <c r="N163" s="261">
        <v>0</v>
      </c>
      <c r="O163" s="261">
        <v>0</v>
      </c>
      <c r="P163" s="261">
        <v>0</v>
      </c>
      <c r="Q163" s="74"/>
      <c r="R163" s="74"/>
    </row>
    <row r="164" spans="1:18" s="19" customFormat="1" ht="12.75">
      <c r="A164" s="21"/>
      <c r="B164" s="21"/>
      <c r="C164" s="41"/>
      <c r="D164" s="46"/>
      <c r="E164" s="45"/>
      <c r="F164" s="84"/>
      <c r="G164" s="74"/>
      <c r="H164" s="110"/>
      <c r="I164" s="74"/>
      <c r="J164" s="74"/>
      <c r="K164" s="74"/>
      <c r="L164" s="74"/>
      <c r="M164" s="74"/>
      <c r="N164" s="74"/>
      <c r="O164" s="74"/>
      <c r="P164" s="74"/>
      <c r="Q164" s="74"/>
      <c r="R164" s="74"/>
    </row>
    <row r="165" spans="1:18" s="19" customFormat="1" ht="12.75">
      <c r="A165" s="21"/>
      <c r="B165" s="21"/>
      <c r="C165" s="41"/>
      <c r="D165" s="46"/>
      <c r="E165" s="45"/>
      <c r="F165" s="84"/>
      <c r="G165" s="74"/>
      <c r="H165" s="110"/>
      <c r="I165" s="74"/>
      <c r="J165" s="85"/>
      <c r="K165" s="85"/>
      <c r="L165" s="85"/>
      <c r="M165" s="85"/>
      <c r="N165" s="85"/>
      <c r="O165" s="85"/>
      <c r="P165" s="85"/>
      <c r="Q165" s="85"/>
      <c r="R165" s="85"/>
    </row>
    <row r="166" spans="1:18" s="19" customFormat="1" ht="12.75">
      <c r="A166" s="21">
        <v>18</v>
      </c>
      <c r="B166" s="21"/>
      <c r="C166" s="41" t="s">
        <v>140</v>
      </c>
      <c r="D166" s="46"/>
      <c r="E166" s="45"/>
      <c r="F166" s="84"/>
      <c r="G166" s="74"/>
      <c r="H166" s="110"/>
      <c r="I166" s="74"/>
      <c r="J166" s="85"/>
      <c r="K166" s="85"/>
      <c r="L166" s="85"/>
      <c r="M166" s="85"/>
      <c r="N166" s="85"/>
      <c r="O166" s="85"/>
      <c r="P166" s="85"/>
      <c r="Q166" s="85"/>
      <c r="R166" s="85"/>
    </row>
    <row r="167" spans="1:18" s="19" customFormat="1" ht="12.75">
      <c r="A167" s="21">
        <v>18</v>
      </c>
      <c r="B167" s="21"/>
      <c r="C167" s="41" t="s">
        <v>114</v>
      </c>
      <c r="D167" s="46" t="s">
        <v>150</v>
      </c>
      <c r="E167" s="45">
        <v>39113</v>
      </c>
      <c r="F167" s="84"/>
      <c r="G167" s="74">
        <v>-14677355.090000004</v>
      </c>
      <c r="H167" s="110">
        <v>-14677355.090000004</v>
      </c>
      <c r="I167" s="74"/>
      <c r="J167" s="74">
        <v>-561214.63</v>
      </c>
      <c r="K167" s="74">
        <v>-13686227.910000002</v>
      </c>
      <c r="L167" s="74">
        <v>0</v>
      </c>
      <c r="M167" s="74">
        <v>-429912.55</v>
      </c>
      <c r="N167" s="74">
        <v>0</v>
      </c>
      <c r="O167" s="74">
        <v>0</v>
      </c>
      <c r="P167" s="74">
        <v>0</v>
      </c>
      <c r="Q167" s="74">
        <v>0</v>
      </c>
      <c r="R167" s="74">
        <v>0</v>
      </c>
    </row>
    <row r="168" spans="1:18" s="254" customFormat="1" ht="12.75">
      <c r="A168" s="255"/>
      <c r="B168" s="255"/>
      <c r="C168" s="256"/>
      <c r="D168" s="262"/>
      <c r="E168" s="263"/>
      <c r="F168" s="259"/>
      <c r="G168" s="86">
        <v>-14677355.090000004</v>
      </c>
      <c r="H168" s="260"/>
      <c r="I168" s="86"/>
      <c r="J168" s="86">
        <v>-561214.63</v>
      </c>
      <c r="K168" s="86">
        <v>-13686227.910000002</v>
      </c>
      <c r="L168" s="86">
        <v>0</v>
      </c>
      <c r="M168" s="86">
        <v>-429912.55</v>
      </c>
      <c r="N168" s="86">
        <v>0</v>
      </c>
      <c r="O168" s="86">
        <v>0</v>
      </c>
      <c r="P168" s="86">
        <v>0</v>
      </c>
      <c r="Q168" s="86"/>
      <c r="R168" s="86"/>
    </row>
    <row r="169" spans="1:18" s="19" customFormat="1" ht="12.75">
      <c r="A169" s="21"/>
      <c r="B169" s="21"/>
      <c r="C169" s="41"/>
      <c r="D169" s="46"/>
      <c r="E169" s="45"/>
      <c r="F169" s="84"/>
      <c r="G169" s="261">
        <v>0</v>
      </c>
      <c r="H169" s="110"/>
      <c r="I169" s="74"/>
      <c r="J169" s="261">
        <v>0</v>
      </c>
      <c r="K169" s="261">
        <v>0</v>
      </c>
      <c r="L169" s="261">
        <v>0</v>
      </c>
      <c r="M169" s="261">
        <v>0</v>
      </c>
      <c r="N169" s="261">
        <v>0</v>
      </c>
      <c r="O169" s="261">
        <v>0</v>
      </c>
      <c r="P169" s="261">
        <v>0</v>
      </c>
      <c r="Q169" s="74"/>
      <c r="R169" s="74"/>
    </row>
    <row r="170" spans="1:18" s="19" customFormat="1" ht="12.75">
      <c r="A170" s="21"/>
      <c r="B170" s="21"/>
      <c r="C170" s="41"/>
      <c r="D170" s="42"/>
      <c r="E170" s="39"/>
      <c r="F170" s="84"/>
      <c r="G170" s="85"/>
      <c r="H170" s="110"/>
      <c r="I170" s="74"/>
      <c r="J170" s="85"/>
      <c r="K170" s="85"/>
      <c r="L170" s="85"/>
      <c r="M170" s="85"/>
      <c r="N170" s="85"/>
      <c r="O170" s="85"/>
      <c r="P170" s="85"/>
      <c r="Q170" s="85"/>
      <c r="R170" s="85"/>
    </row>
    <row r="171" spans="1:18" s="81" customFormat="1" ht="12.75">
      <c r="A171" s="26">
        <v>19</v>
      </c>
      <c r="B171" s="26"/>
      <c r="C171" s="101" t="s">
        <v>22</v>
      </c>
      <c r="D171" s="102" t="s">
        <v>141</v>
      </c>
      <c r="E171" s="103"/>
      <c r="F171" s="104"/>
      <c r="G171" s="76">
        <v>553814917.2264991</v>
      </c>
      <c r="H171" s="112"/>
      <c r="I171" s="77"/>
      <c r="J171" s="76">
        <v>115310488.32879992</v>
      </c>
      <c r="K171" s="76">
        <v>140774965.24269953</v>
      </c>
      <c r="L171" s="76">
        <v>303646160.2571001</v>
      </c>
      <c r="M171" s="76">
        <v>-429912.55</v>
      </c>
      <c r="N171" s="76">
        <v>0</v>
      </c>
      <c r="O171" s="76">
        <v>0</v>
      </c>
      <c r="P171" s="76">
        <v>-5486784.052099995</v>
      </c>
      <c r="Q171" s="76">
        <v>0</v>
      </c>
      <c r="R171" s="76">
        <v>0</v>
      </c>
    </row>
    <row r="172" spans="1:18" s="19" customFormat="1" ht="12.75">
      <c r="A172" s="21"/>
      <c r="B172" s="21"/>
      <c r="C172" s="41"/>
      <c r="D172" s="42"/>
      <c r="E172" s="39"/>
      <c r="F172" s="84"/>
      <c r="G172" s="85"/>
      <c r="H172" s="110"/>
      <c r="I172" s="74"/>
      <c r="J172" s="85"/>
      <c r="K172" s="85"/>
      <c r="L172" s="85"/>
      <c r="M172" s="85"/>
      <c r="N172" s="85"/>
      <c r="O172" s="85"/>
      <c r="P172" s="85"/>
      <c r="Q172" s="85"/>
      <c r="R172" s="85"/>
    </row>
    <row r="173" spans="1:18" s="19" customFormat="1" ht="12.75">
      <c r="A173" s="21"/>
      <c r="B173" s="21"/>
      <c r="C173" s="41"/>
      <c r="D173" s="42"/>
      <c r="E173" s="39"/>
      <c r="F173" s="84"/>
      <c r="G173" s="85"/>
      <c r="H173" s="110"/>
      <c r="I173" s="74"/>
      <c r="J173" s="85"/>
      <c r="K173" s="85"/>
      <c r="L173" s="85"/>
      <c r="M173" s="85"/>
      <c r="N173" s="85"/>
      <c r="O173" s="85"/>
      <c r="P173" s="85"/>
      <c r="Q173" s="85"/>
      <c r="R173" s="85"/>
    </row>
    <row r="174" spans="1:18" s="19" customFormat="1" ht="12.75">
      <c r="A174" s="21"/>
      <c r="B174" s="15" t="s">
        <v>147</v>
      </c>
      <c r="C174" s="41"/>
      <c r="D174" s="42"/>
      <c r="E174" s="39"/>
      <c r="F174" s="84"/>
      <c r="G174" s="85"/>
      <c r="H174" s="110"/>
      <c r="I174" s="74"/>
      <c r="J174" s="85"/>
      <c r="K174" s="85"/>
      <c r="L174" s="85"/>
      <c r="M174" s="85"/>
      <c r="N174" s="85"/>
      <c r="O174" s="85"/>
      <c r="P174" s="85"/>
      <c r="Q174" s="85"/>
      <c r="R174" s="85"/>
    </row>
    <row r="175" spans="1:18" s="19" customFormat="1" ht="12.75">
      <c r="A175" s="21">
        <v>20</v>
      </c>
      <c r="B175" s="21"/>
      <c r="C175" s="41" t="s">
        <v>142</v>
      </c>
      <c r="D175" s="42"/>
      <c r="E175" s="39"/>
      <c r="F175" s="84"/>
      <c r="G175" s="85"/>
      <c r="H175" s="110"/>
      <c r="I175" s="74"/>
      <c r="J175" s="85"/>
      <c r="K175" s="85"/>
      <c r="L175" s="85"/>
      <c r="M175" s="85"/>
      <c r="N175" s="85"/>
      <c r="O175" s="85"/>
      <c r="P175" s="85"/>
      <c r="Q175" s="85"/>
      <c r="R175" s="85"/>
    </row>
    <row r="176" spans="1:18" s="19" customFormat="1" ht="12.75">
      <c r="A176" s="21">
        <v>20</v>
      </c>
      <c r="B176" s="21"/>
      <c r="C176" s="36">
        <v>6790</v>
      </c>
      <c r="D176" s="46" t="s">
        <v>150</v>
      </c>
      <c r="E176" s="45">
        <v>39113</v>
      </c>
      <c r="F176" s="84"/>
      <c r="G176" s="74">
        <v>-21308.83</v>
      </c>
      <c r="H176" s="110"/>
      <c r="I176" s="74"/>
      <c r="J176" s="74">
        <v>2055.24</v>
      </c>
      <c r="K176" s="74">
        <v>1165.33</v>
      </c>
      <c r="L176" s="74">
        <v>-24142.08</v>
      </c>
      <c r="M176" s="74">
        <v>0</v>
      </c>
      <c r="N176" s="74">
        <v>0</v>
      </c>
      <c r="O176" s="74">
        <v>0</v>
      </c>
      <c r="P176" s="74">
        <v>-387.32</v>
      </c>
      <c r="Q176" s="74">
        <v>0</v>
      </c>
      <c r="R176" s="74">
        <v>0</v>
      </c>
    </row>
    <row r="177" spans="1:18" s="19" customFormat="1" ht="12.75">
      <c r="A177" s="21"/>
      <c r="B177" s="21"/>
      <c r="C177" s="41"/>
      <c r="D177" s="42"/>
      <c r="E177" s="39"/>
      <c r="F177" s="84"/>
      <c r="G177" s="74"/>
      <c r="H177" s="110"/>
      <c r="I177" s="74"/>
      <c r="J177" s="74"/>
      <c r="K177" s="74"/>
      <c r="L177" s="74"/>
      <c r="M177" s="74"/>
      <c r="N177" s="74"/>
      <c r="O177" s="74"/>
      <c r="P177" s="74"/>
      <c r="Q177" s="74"/>
      <c r="R177" s="74"/>
    </row>
    <row r="178" spans="1:18" s="19" customFormat="1" ht="12.75">
      <c r="A178" s="21">
        <v>21</v>
      </c>
      <c r="B178" s="21"/>
      <c r="C178" s="41" t="s">
        <v>143</v>
      </c>
      <c r="D178" s="42"/>
      <c r="E178" s="39"/>
      <c r="F178" s="84"/>
      <c r="G178" s="74"/>
      <c r="H178" s="110"/>
      <c r="I178" s="74"/>
      <c r="J178" s="74"/>
      <c r="K178" s="74"/>
      <c r="L178" s="74"/>
      <c r="M178" s="74"/>
      <c r="N178" s="74"/>
      <c r="O178" s="74"/>
      <c r="P178" s="74"/>
      <c r="Q178" s="74"/>
      <c r="R178" s="74"/>
    </row>
    <row r="179" spans="1:18" s="19" customFormat="1" ht="12.75">
      <c r="A179" s="21">
        <v>21</v>
      </c>
      <c r="B179" s="21"/>
      <c r="C179" s="294" t="s">
        <v>12</v>
      </c>
      <c r="D179" s="52" t="s">
        <v>38</v>
      </c>
      <c r="E179" s="53">
        <v>39051</v>
      </c>
      <c r="F179" s="40"/>
      <c r="G179" s="73">
        <v>-49657485.739999995</v>
      </c>
      <c r="H179" s="110"/>
      <c r="I179" s="74"/>
      <c r="J179" s="73">
        <v>-413444.81</v>
      </c>
      <c r="K179" s="73">
        <v>-1770457.97</v>
      </c>
      <c r="L179" s="73">
        <v>-39494319.18</v>
      </c>
      <c r="M179" s="73">
        <v>0</v>
      </c>
      <c r="N179" s="73">
        <v>0</v>
      </c>
      <c r="O179" s="73">
        <v>0</v>
      </c>
      <c r="P179" s="73">
        <v>-4821703.19</v>
      </c>
      <c r="Q179" s="73">
        <v>-3157560.59</v>
      </c>
      <c r="R179" s="73">
        <v>0</v>
      </c>
    </row>
    <row r="180" spans="1:18" s="19" customFormat="1" ht="12.75">
      <c r="A180" s="21">
        <v>21</v>
      </c>
      <c r="B180" s="21"/>
      <c r="C180" s="35" t="s">
        <v>12</v>
      </c>
      <c r="D180" s="50" t="s">
        <v>150</v>
      </c>
      <c r="E180" s="51">
        <v>39113</v>
      </c>
      <c r="F180" s="40"/>
      <c r="G180" s="74">
        <v>48050680.500000015</v>
      </c>
      <c r="H180" s="110"/>
      <c r="I180" s="74"/>
      <c r="J180" s="74">
        <v>489309.81</v>
      </c>
      <c r="K180" s="74">
        <v>1731123.91</v>
      </c>
      <c r="L180" s="74">
        <v>42415054.64000001</v>
      </c>
      <c r="M180" s="74">
        <v>0</v>
      </c>
      <c r="N180" s="74">
        <v>0</v>
      </c>
      <c r="O180" s="74">
        <v>0</v>
      </c>
      <c r="P180" s="74">
        <v>3415192.14</v>
      </c>
      <c r="Q180" s="74">
        <v>0</v>
      </c>
      <c r="R180" s="74">
        <v>0</v>
      </c>
    </row>
    <row r="181" spans="1:18" s="19" customFormat="1" ht="12.75">
      <c r="A181" s="21">
        <v>21</v>
      </c>
      <c r="B181" s="21"/>
      <c r="C181" s="294" t="s">
        <v>13</v>
      </c>
      <c r="D181" s="52" t="s">
        <v>38</v>
      </c>
      <c r="E181" s="53">
        <v>39051</v>
      </c>
      <c r="F181" s="40"/>
      <c r="G181" s="73">
        <v>0</v>
      </c>
      <c r="H181" s="110"/>
      <c r="I181" s="74"/>
      <c r="J181" s="73">
        <v>0</v>
      </c>
      <c r="K181" s="73">
        <v>0</v>
      </c>
      <c r="L181" s="73">
        <v>0</v>
      </c>
      <c r="M181" s="73">
        <v>0</v>
      </c>
      <c r="N181" s="73">
        <v>0</v>
      </c>
      <c r="O181" s="73">
        <v>0</v>
      </c>
      <c r="P181" s="73">
        <v>0</v>
      </c>
      <c r="Q181" s="73">
        <v>0</v>
      </c>
      <c r="R181" s="73">
        <v>0</v>
      </c>
    </row>
    <row r="182" spans="1:18" s="19" customFormat="1" ht="12.75">
      <c r="A182" s="21">
        <v>21</v>
      </c>
      <c r="B182" s="21"/>
      <c r="C182" s="35" t="s">
        <v>13</v>
      </c>
      <c r="D182" s="50" t="s">
        <v>150</v>
      </c>
      <c r="E182" s="51">
        <v>39113</v>
      </c>
      <c r="F182" s="40"/>
      <c r="G182" s="74">
        <v>0</v>
      </c>
      <c r="H182" s="110"/>
      <c r="I182" s="74"/>
      <c r="J182" s="74">
        <v>0</v>
      </c>
      <c r="K182" s="74">
        <v>0</v>
      </c>
      <c r="L182" s="74">
        <v>0</v>
      </c>
      <c r="M182" s="74">
        <v>0</v>
      </c>
      <c r="N182" s="74">
        <v>0</v>
      </c>
      <c r="O182" s="74">
        <v>0</v>
      </c>
      <c r="P182" s="74">
        <v>0</v>
      </c>
      <c r="Q182" s="74">
        <v>0</v>
      </c>
      <c r="R182" s="74">
        <v>0</v>
      </c>
    </row>
    <row r="183" spans="1:18" s="19" customFormat="1" ht="12.75">
      <c r="A183" s="21">
        <v>21</v>
      </c>
      <c r="B183" s="21"/>
      <c r="C183" s="294" t="s">
        <v>99</v>
      </c>
      <c r="D183" s="52" t="s">
        <v>38</v>
      </c>
      <c r="E183" s="53">
        <v>39051</v>
      </c>
      <c r="F183" s="40"/>
      <c r="G183" s="73">
        <v>0</v>
      </c>
      <c r="H183" s="110"/>
      <c r="I183" s="74"/>
      <c r="J183" s="73">
        <v>0</v>
      </c>
      <c r="K183" s="73">
        <v>0</v>
      </c>
      <c r="L183" s="73">
        <v>0</v>
      </c>
      <c r="M183" s="73">
        <v>0</v>
      </c>
      <c r="N183" s="73">
        <v>0</v>
      </c>
      <c r="O183" s="73">
        <v>0</v>
      </c>
      <c r="P183" s="73">
        <v>0</v>
      </c>
      <c r="Q183" s="73">
        <v>0</v>
      </c>
      <c r="R183" s="73">
        <v>0</v>
      </c>
    </row>
    <row r="184" spans="1:18" s="19" customFormat="1" ht="12.75">
      <c r="A184" s="21">
        <v>21</v>
      </c>
      <c r="B184" s="21"/>
      <c r="C184" s="35" t="s">
        <v>99</v>
      </c>
      <c r="D184" s="50" t="s">
        <v>150</v>
      </c>
      <c r="E184" s="51">
        <v>39113</v>
      </c>
      <c r="F184" s="40"/>
      <c r="G184" s="74">
        <v>0</v>
      </c>
      <c r="H184" s="110"/>
      <c r="I184" s="74"/>
      <c r="J184" s="74">
        <v>0</v>
      </c>
      <c r="K184" s="74">
        <v>0</v>
      </c>
      <c r="L184" s="74">
        <v>0</v>
      </c>
      <c r="M184" s="74">
        <v>0</v>
      </c>
      <c r="N184" s="74">
        <v>0</v>
      </c>
      <c r="O184" s="74">
        <v>0</v>
      </c>
      <c r="P184" s="74">
        <v>0</v>
      </c>
      <c r="Q184" s="74">
        <v>0</v>
      </c>
      <c r="R184" s="74">
        <v>0</v>
      </c>
    </row>
    <row r="185" spans="1:18" s="19" customFormat="1" ht="12.75">
      <c r="A185" s="21">
        <v>21</v>
      </c>
      <c r="B185" s="21"/>
      <c r="C185" s="294" t="s">
        <v>14</v>
      </c>
      <c r="D185" s="52" t="s">
        <v>38</v>
      </c>
      <c r="E185" s="53">
        <v>39051</v>
      </c>
      <c r="F185" s="40"/>
      <c r="G185" s="73">
        <v>-13268852.847900001</v>
      </c>
      <c r="H185" s="110"/>
      <c r="I185" s="74"/>
      <c r="J185" s="73">
        <v>-114023.97769999997</v>
      </c>
      <c r="K185" s="73">
        <v>-484387.10990000004</v>
      </c>
      <c r="L185" s="73">
        <v>-10444890.010200001</v>
      </c>
      <c r="M185" s="73">
        <v>0</v>
      </c>
      <c r="N185" s="73">
        <v>0</v>
      </c>
      <c r="O185" s="73">
        <v>0</v>
      </c>
      <c r="P185" s="73">
        <v>-1379400.9006999999</v>
      </c>
      <c r="Q185" s="73">
        <v>-846150.8494000001</v>
      </c>
      <c r="R185" s="73">
        <v>0</v>
      </c>
    </row>
    <row r="186" spans="1:18" s="19" customFormat="1" ht="12.75">
      <c r="A186" s="21">
        <v>21</v>
      </c>
      <c r="B186" s="21"/>
      <c r="C186" s="35" t="s">
        <v>14</v>
      </c>
      <c r="D186" s="50" t="s">
        <v>150</v>
      </c>
      <c r="E186" s="51">
        <v>39113</v>
      </c>
      <c r="F186" s="40"/>
      <c r="G186" s="74">
        <v>15176742.002000002</v>
      </c>
      <c r="H186" s="110"/>
      <c r="I186" s="74"/>
      <c r="J186" s="74">
        <v>-0.001999999978579581</v>
      </c>
      <c r="K186" s="74">
        <v>-0.0004000000099438211</v>
      </c>
      <c r="L186" s="74">
        <v>15176742.001600001</v>
      </c>
      <c r="M186" s="74">
        <v>0</v>
      </c>
      <c r="N186" s="74">
        <v>0</v>
      </c>
      <c r="O186" s="74">
        <v>0</v>
      </c>
      <c r="P186" s="74">
        <v>0.0027999999977661033</v>
      </c>
      <c r="Q186" s="74">
        <v>0</v>
      </c>
      <c r="R186" s="74">
        <v>0</v>
      </c>
    </row>
    <row r="187" spans="1:18" s="19" customFormat="1" ht="12.75">
      <c r="A187" s="21">
        <v>21</v>
      </c>
      <c r="B187" s="21"/>
      <c r="C187" s="294" t="s">
        <v>15</v>
      </c>
      <c r="D187" s="52" t="s">
        <v>38</v>
      </c>
      <c r="E187" s="53">
        <v>39051</v>
      </c>
      <c r="F187" s="40"/>
      <c r="G187" s="73">
        <v>-3024223.2268000003</v>
      </c>
      <c r="H187" s="110"/>
      <c r="I187" s="74"/>
      <c r="J187" s="73">
        <v>-23328.816999999995</v>
      </c>
      <c r="K187" s="73">
        <v>-101957.14100000002</v>
      </c>
      <c r="L187" s="73">
        <v>-2431892.8187000006</v>
      </c>
      <c r="M187" s="73">
        <v>0</v>
      </c>
      <c r="N187" s="73">
        <v>0</v>
      </c>
      <c r="O187" s="73">
        <v>0</v>
      </c>
      <c r="P187" s="73">
        <v>-283046.0897</v>
      </c>
      <c r="Q187" s="73">
        <v>-183998.36039999998</v>
      </c>
      <c r="R187" s="73">
        <v>0</v>
      </c>
    </row>
    <row r="188" spans="1:18" s="19" customFormat="1" ht="12.75">
      <c r="A188" s="21">
        <v>21</v>
      </c>
      <c r="B188" s="21"/>
      <c r="C188" s="35" t="s">
        <v>15</v>
      </c>
      <c r="D188" s="50" t="s">
        <v>150</v>
      </c>
      <c r="E188" s="51">
        <v>39113</v>
      </c>
      <c r="F188" s="40"/>
      <c r="G188" s="74">
        <v>2825380.0609000004</v>
      </c>
      <c r="H188" s="110"/>
      <c r="I188" s="74"/>
      <c r="J188" s="74">
        <v>28771.427300000003</v>
      </c>
      <c r="K188" s="74">
        <v>101790.07069999998</v>
      </c>
      <c r="L188" s="74">
        <v>2494005.2527</v>
      </c>
      <c r="M188" s="74">
        <v>0</v>
      </c>
      <c r="N188" s="74">
        <v>0</v>
      </c>
      <c r="O188" s="74">
        <v>0</v>
      </c>
      <c r="P188" s="74">
        <v>200813.3102</v>
      </c>
      <c r="Q188" s="74">
        <v>0</v>
      </c>
      <c r="R188" s="74">
        <v>0</v>
      </c>
    </row>
    <row r="189" spans="1:18" s="19" customFormat="1" ht="12.75">
      <c r="A189" s="21">
        <v>21</v>
      </c>
      <c r="B189" s="21"/>
      <c r="C189" s="294" t="s">
        <v>100</v>
      </c>
      <c r="D189" s="52" t="s">
        <v>38</v>
      </c>
      <c r="E189" s="53">
        <v>39051</v>
      </c>
      <c r="F189" s="40"/>
      <c r="G189" s="73">
        <v>0</v>
      </c>
      <c r="H189" s="110"/>
      <c r="I189" s="74"/>
      <c r="J189" s="73">
        <v>0</v>
      </c>
      <c r="K189" s="73">
        <v>0</v>
      </c>
      <c r="L189" s="73">
        <v>0</v>
      </c>
      <c r="M189" s="73">
        <v>0</v>
      </c>
      <c r="N189" s="73">
        <v>0</v>
      </c>
      <c r="O189" s="73">
        <v>0</v>
      </c>
      <c r="P189" s="73">
        <v>0</v>
      </c>
      <c r="Q189" s="73">
        <v>0</v>
      </c>
      <c r="R189" s="73">
        <v>0</v>
      </c>
    </row>
    <row r="190" spans="1:18" s="19" customFormat="1" ht="12.75">
      <c r="A190" s="21">
        <v>21</v>
      </c>
      <c r="B190" s="21"/>
      <c r="C190" s="35" t="s">
        <v>100</v>
      </c>
      <c r="D190" s="50" t="s">
        <v>150</v>
      </c>
      <c r="E190" s="51">
        <v>39113</v>
      </c>
      <c r="F190" s="40"/>
      <c r="G190" s="74">
        <v>0</v>
      </c>
      <c r="H190" s="110"/>
      <c r="I190" s="74"/>
      <c r="J190" s="74">
        <v>0</v>
      </c>
      <c r="K190" s="74">
        <v>0</v>
      </c>
      <c r="L190" s="74">
        <v>0</v>
      </c>
      <c r="M190" s="74">
        <v>0</v>
      </c>
      <c r="N190" s="74">
        <v>0</v>
      </c>
      <c r="O190" s="74">
        <v>0</v>
      </c>
      <c r="P190" s="74">
        <v>0</v>
      </c>
      <c r="Q190" s="74">
        <v>0</v>
      </c>
      <c r="R190" s="74">
        <v>0</v>
      </c>
    </row>
    <row r="191" spans="1:18" s="19" customFormat="1" ht="12.75">
      <c r="A191" s="21">
        <v>21</v>
      </c>
      <c r="B191" s="21"/>
      <c r="C191" s="294" t="s">
        <v>101</v>
      </c>
      <c r="D191" s="52" t="s">
        <v>38</v>
      </c>
      <c r="E191" s="53">
        <v>39051</v>
      </c>
      <c r="F191" s="40"/>
      <c r="G191" s="73">
        <v>0</v>
      </c>
      <c r="H191" s="110"/>
      <c r="I191" s="74"/>
      <c r="J191" s="73">
        <v>0</v>
      </c>
      <c r="K191" s="73">
        <v>0</v>
      </c>
      <c r="L191" s="73">
        <v>0</v>
      </c>
      <c r="M191" s="73">
        <v>0</v>
      </c>
      <c r="N191" s="73">
        <v>0</v>
      </c>
      <c r="O191" s="73">
        <v>0</v>
      </c>
      <c r="P191" s="73">
        <v>0</v>
      </c>
      <c r="Q191" s="73">
        <v>0</v>
      </c>
      <c r="R191" s="73">
        <v>0</v>
      </c>
    </row>
    <row r="192" spans="1:18" s="19" customFormat="1" ht="12.75">
      <c r="A192" s="21">
        <v>21</v>
      </c>
      <c r="B192" s="21"/>
      <c r="C192" s="35" t="s">
        <v>101</v>
      </c>
      <c r="D192" s="50" t="s">
        <v>150</v>
      </c>
      <c r="E192" s="51">
        <v>39113</v>
      </c>
      <c r="F192" s="40"/>
      <c r="G192" s="74">
        <v>0</v>
      </c>
      <c r="H192" s="110"/>
      <c r="I192" s="74"/>
      <c r="J192" s="74">
        <v>0</v>
      </c>
      <c r="K192" s="74">
        <v>0</v>
      </c>
      <c r="L192" s="74">
        <v>0</v>
      </c>
      <c r="M192" s="74">
        <v>0</v>
      </c>
      <c r="N192" s="74">
        <v>0</v>
      </c>
      <c r="O192" s="74">
        <v>0</v>
      </c>
      <c r="P192" s="74">
        <v>0</v>
      </c>
      <c r="Q192" s="74">
        <v>0</v>
      </c>
      <c r="R192" s="74">
        <v>0</v>
      </c>
    </row>
    <row r="193" spans="1:18" s="19" customFormat="1" ht="12.75">
      <c r="A193" s="21">
        <v>21</v>
      </c>
      <c r="B193" s="21"/>
      <c r="C193" s="294" t="s">
        <v>102</v>
      </c>
      <c r="D193" s="52" t="s">
        <v>38</v>
      </c>
      <c r="E193" s="53">
        <v>39051</v>
      </c>
      <c r="F193" s="40"/>
      <c r="G193" s="73">
        <v>0</v>
      </c>
      <c r="H193" s="110"/>
      <c r="I193" s="74"/>
      <c r="J193" s="73">
        <v>0</v>
      </c>
      <c r="K193" s="73">
        <v>0</v>
      </c>
      <c r="L193" s="73">
        <v>0</v>
      </c>
      <c r="M193" s="73">
        <v>0</v>
      </c>
      <c r="N193" s="73">
        <v>0</v>
      </c>
      <c r="O193" s="73">
        <v>0</v>
      </c>
      <c r="P193" s="73">
        <v>0</v>
      </c>
      <c r="Q193" s="73">
        <v>0</v>
      </c>
      <c r="R193" s="73">
        <v>0</v>
      </c>
    </row>
    <row r="194" spans="1:18" s="19" customFormat="1" ht="12.75">
      <c r="A194" s="21">
        <v>21</v>
      </c>
      <c r="B194" s="21"/>
      <c r="C194" s="35" t="s">
        <v>102</v>
      </c>
      <c r="D194" s="50" t="s">
        <v>150</v>
      </c>
      <c r="E194" s="51">
        <v>39113</v>
      </c>
      <c r="F194" s="40"/>
      <c r="G194" s="74">
        <v>0</v>
      </c>
      <c r="H194" s="110"/>
      <c r="I194" s="74"/>
      <c r="J194" s="74">
        <v>0</v>
      </c>
      <c r="K194" s="74">
        <v>0</v>
      </c>
      <c r="L194" s="74">
        <v>0</v>
      </c>
      <c r="M194" s="74">
        <v>0</v>
      </c>
      <c r="N194" s="74">
        <v>0</v>
      </c>
      <c r="O194" s="74">
        <v>0</v>
      </c>
      <c r="P194" s="74">
        <v>0</v>
      </c>
      <c r="Q194" s="74">
        <v>0</v>
      </c>
      <c r="R194" s="74">
        <v>0</v>
      </c>
    </row>
    <row r="195" spans="1:18" s="19" customFormat="1" ht="12.75">
      <c r="A195" s="21">
        <v>21</v>
      </c>
      <c r="B195" s="21"/>
      <c r="C195" s="294" t="s">
        <v>16</v>
      </c>
      <c r="D195" s="52" t="s">
        <v>38</v>
      </c>
      <c r="E195" s="53">
        <v>39051</v>
      </c>
      <c r="F195" s="40"/>
      <c r="G195" s="73">
        <v>-62809805.819999985</v>
      </c>
      <c r="H195" s="110"/>
      <c r="I195" s="74"/>
      <c r="J195" s="73">
        <v>-526845.45</v>
      </c>
      <c r="K195" s="73">
        <v>-2265111.34</v>
      </c>
      <c r="L195" s="73">
        <v>-49895303.04999998</v>
      </c>
      <c r="M195" s="73">
        <v>0</v>
      </c>
      <c r="N195" s="73">
        <v>0</v>
      </c>
      <c r="O195" s="73">
        <v>0</v>
      </c>
      <c r="P195" s="273">
        <v>-6240236.150000001</v>
      </c>
      <c r="Q195" s="73">
        <v>-3882309.83</v>
      </c>
      <c r="R195" s="73">
        <v>0</v>
      </c>
    </row>
    <row r="196" spans="1:18" s="19" customFormat="1" ht="12.75">
      <c r="A196" s="21">
        <v>21</v>
      </c>
      <c r="B196" s="21"/>
      <c r="C196" s="35" t="s">
        <v>16</v>
      </c>
      <c r="D196" s="50" t="s">
        <v>150</v>
      </c>
      <c r="E196" s="51">
        <v>39113</v>
      </c>
      <c r="F196" s="40"/>
      <c r="G196" s="74">
        <v>62909067</v>
      </c>
      <c r="H196" s="110"/>
      <c r="I196" s="74"/>
      <c r="J196" s="74">
        <v>-1.1641532182693481E-10</v>
      </c>
      <c r="K196" s="74">
        <v>0</v>
      </c>
      <c r="L196" s="74">
        <v>62909067</v>
      </c>
      <c r="M196" s="74">
        <v>0</v>
      </c>
      <c r="N196" s="74">
        <v>0</v>
      </c>
      <c r="O196" s="74">
        <v>0</v>
      </c>
      <c r="P196" s="274">
        <v>0</v>
      </c>
      <c r="Q196" s="74">
        <v>0</v>
      </c>
      <c r="R196" s="74">
        <v>0</v>
      </c>
    </row>
    <row r="197" spans="1:18" s="19" customFormat="1" ht="12.75">
      <c r="A197" s="21">
        <v>21</v>
      </c>
      <c r="B197" s="21"/>
      <c r="C197" s="294" t="s">
        <v>356</v>
      </c>
      <c r="D197" s="52" t="s">
        <v>38</v>
      </c>
      <c r="E197" s="53">
        <v>39051</v>
      </c>
      <c r="F197" s="40"/>
      <c r="G197" s="73">
        <v>0</v>
      </c>
      <c r="H197" s="110"/>
      <c r="I197" s="74"/>
      <c r="J197" s="73">
        <v>0</v>
      </c>
      <c r="K197" s="73">
        <v>0</v>
      </c>
      <c r="L197" s="73">
        <v>0</v>
      </c>
      <c r="M197" s="73">
        <v>0</v>
      </c>
      <c r="N197" s="73">
        <v>0</v>
      </c>
      <c r="O197" s="73">
        <v>0</v>
      </c>
      <c r="P197" s="73">
        <v>0</v>
      </c>
      <c r="Q197" s="73">
        <v>0</v>
      </c>
      <c r="R197" s="73">
        <v>0</v>
      </c>
    </row>
    <row r="198" spans="1:18" s="19" customFormat="1" ht="12.75">
      <c r="A198" s="21">
        <v>21</v>
      </c>
      <c r="B198" s="21"/>
      <c r="C198" s="35" t="s">
        <v>356</v>
      </c>
      <c r="D198" s="50" t="s">
        <v>150</v>
      </c>
      <c r="E198" s="51">
        <v>39113</v>
      </c>
      <c r="F198" s="40"/>
      <c r="G198" s="74">
        <v>0</v>
      </c>
      <c r="H198" s="110"/>
      <c r="I198" s="74"/>
      <c r="J198" s="74">
        <v>0</v>
      </c>
      <c r="K198" s="74">
        <v>0</v>
      </c>
      <c r="L198" s="74">
        <v>0</v>
      </c>
      <c r="M198" s="74">
        <v>0</v>
      </c>
      <c r="N198" s="74">
        <v>0</v>
      </c>
      <c r="O198" s="74">
        <v>0</v>
      </c>
      <c r="P198" s="74">
        <v>0</v>
      </c>
      <c r="Q198" s="74">
        <v>0</v>
      </c>
      <c r="R198" s="74">
        <v>0</v>
      </c>
    </row>
    <row r="199" spans="1:18" s="19" customFormat="1" ht="12.75">
      <c r="A199" s="21">
        <v>21</v>
      </c>
      <c r="B199" s="21"/>
      <c r="C199" s="294" t="s">
        <v>17</v>
      </c>
      <c r="D199" s="52" t="s">
        <v>38</v>
      </c>
      <c r="E199" s="53">
        <v>39051</v>
      </c>
      <c r="F199" s="40"/>
      <c r="G199" s="73">
        <v>-242000</v>
      </c>
      <c r="H199" s="110"/>
      <c r="I199" s="74"/>
      <c r="J199" s="73">
        <v>0</v>
      </c>
      <c r="K199" s="73">
        <v>0</v>
      </c>
      <c r="L199" s="73">
        <v>-242000</v>
      </c>
      <c r="M199" s="73">
        <v>0</v>
      </c>
      <c r="N199" s="73">
        <v>0</v>
      </c>
      <c r="O199" s="73">
        <v>0</v>
      </c>
      <c r="P199" s="73">
        <v>0</v>
      </c>
      <c r="Q199" s="73">
        <v>0</v>
      </c>
      <c r="R199" s="73">
        <v>0</v>
      </c>
    </row>
    <row r="200" spans="1:18" s="19" customFormat="1" ht="12.75">
      <c r="A200" s="21">
        <v>21</v>
      </c>
      <c r="B200" s="21"/>
      <c r="C200" s="35" t="s">
        <v>17</v>
      </c>
      <c r="D200" s="50" t="s">
        <v>150</v>
      </c>
      <c r="E200" s="51">
        <v>39113</v>
      </c>
      <c r="F200" s="40"/>
      <c r="G200" s="74">
        <v>242000</v>
      </c>
      <c r="H200" s="110"/>
      <c r="I200" s="74"/>
      <c r="J200" s="74">
        <v>0</v>
      </c>
      <c r="K200" s="74">
        <v>0</v>
      </c>
      <c r="L200" s="74">
        <v>242000</v>
      </c>
      <c r="M200" s="74">
        <v>0</v>
      </c>
      <c r="N200" s="74">
        <v>0</v>
      </c>
      <c r="O200" s="74">
        <v>0</v>
      </c>
      <c r="P200" s="74">
        <v>0</v>
      </c>
      <c r="Q200" s="74">
        <v>0</v>
      </c>
      <c r="R200" s="74">
        <v>0</v>
      </c>
    </row>
    <row r="201" spans="1:18" s="19" customFormat="1" ht="12.75">
      <c r="A201" s="21">
        <v>21</v>
      </c>
      <c r="B201" s="21"/>
      <c r="C201" s="294" t="s">
        <v>18</v>
      </c>
      <c r="D201" s="52" t="s">
        <v>38</v>
      </c>
      <c r="E201" s="53">
        <v>39051</v>
      </c>
      <c r="F201" s="40"/>
      <c r="G201" s="73">
        <v>0</v>
      </c>
      <c r="H201" s="110"/>
      <c r="I201" s="74"/>
      <c r="J201" s="73">
        <v>0</v>
      </c>
      <c r="K201" s="73">
        <v>0</v>
      </c>
      <c r="L201" s="73">
        <v>0</v>
      </c>
      <c r="M201" s="73">
        <v>0</v>
      </c>
      <c r="N201" s="73">
        <v>0</v>
      </c>
      <c r="O201" s="73">
        <v>0</v>
      </c>
      <c r="P201" s="73">
        <v>0</v>
      </c>
      <c r="Q201" s="73">
        <v>0</v>
      </c>
      <c r="R201" s="73">
        <v>0</v>
      </c>
    </row>
    <row r="202" spans="1:18" s="19" customFormat="1" ht="12.75">
      <c r="A202" s="21">
        <v>21</v>
      </c>
      <c r="B202" s="21"/>
      <c r="C202" s="35" t="s">
        <v>18</v>
      </c>
      <c r="D202" s="50" t="s">
        <v>150</v>
      </c>
      <c r="E202" s="51">
        <v>39113</v>
      </c>
      <c r="F202" s="40"/>
      <c r="G202" s="74">
        <v>0</v>
      </c>
      <c r="H202" s="110"/>
      <c r="I202" s="74"/>
      <c r="J202" s="74">
        <v>0</v>
      </c>
      <c r="K202" s="74">
        <v>0</v>
      </c>
      <c r="L202" s="74">
        <v>0</v>
      </c>
      <c r="M202" s="74">
        <v>0</v>
      </c>
      <c r="N202" s="74">
        <v>0</v>
      </c>
      <c r="O202" s="74">
        <v>0</v>
      </c>
      <c r="P202" s="74">
        <v>0</v>
      </c>
      <c r="Q202" s="74">
        <v>0</v>
      </c>
      <c r="R202" s="74">
        <v>0</v>
      </c>
    </row>
    <row r="203" spans="1:18" s="19" customFormat="1" ht="12.75">
      <c r="A203" s="21">
        <v>21</v>
      </c>
      <c r="B203" s="21"/>
      <c r="C203" s="294" t="s">
        <v>103</v>
      </c>
      <c r="D203" s="52" t="s">
        <v>38</v>
      </c>
      <c r="E203" s="53">
        <v>39051</v>
      </c>
      <c r="F203" s="40"/>
      <c r="G203" s="73">
        <v>0</v>
      </c>
      <c r="H203" s="110"/>
      <c r="I203" s="74"/>
      <c r="J203" s="73">
        <v>0</v>
      </c>
      <c r="K203" s="73">
        <v>0</v>
      </c>
      <c r="L203" s="73">
        <v>0</v>
      </c>
      <c r="M203" s="73">
        <v>0</v>
      </c>
      <c r="N203" s="73">
        <v>0</v>
      </c>
      <c r="O203" s="73">
        <v>0</v>
      </c>
      <c r="P203" s="73">
        <v>0</v>
      </c>
      <c r="Q203" s="73">
        <v>0</v>
      </c>
      <c r="R203" s="73">
        <v>0</v>
      </c>
    </row>
    <row r="204" spans="1:18" s="19" customFormat="1" ht="12.75">
      <c r="A204" s="21">
        <v>21</v>
      </c>
      <c r="B204" s="21"/>
      <c r="C204" s="35" t="s">
        <v>103</v>
      </c>
      <c r="D204" s="50" t="s">
        <v>150</v>
      </c>
      <c r="E204" s="51">
        <v>39113</v>
      </c>
      <c r="F204" s="40"/>
      <c r="G204" s="74">
        <v>0</v>
      </c>
      <c r="H204" s="110"/>
      <c r="I204" s="74"/>
      <c r="J204" s="74">
        <v>0</v>
      </c>
      <c r="K204" s="74">
        <v>0</v>
      </c>
      <c r="L204" s="74">
        <v>0</v>
      </c>
      <c r="M204" s="74">
        <v>0</v>
      </c>
      <c r="N204" s="74">
        <v>0</v>
      </c>
      <c r="O204" s="74">
        <v>0</v>
      </c>
      <c r="P204" s="74">
        <v>0</v>
      </c>
      <c r="Q204" s="74">
        <v>0</v>
      </c>
      <c r="R204" s="74">
        <v>0</v>
      </c>
    </row>
    <row r="205" spans="1:18" s="19" customFormat="1" ht="12.75">
      <c r="A205" s="21">
        <v>21</v>
      </c>
      <c r="B205" s="21"/>
      <c r="C205" s="294" t="s">
        <v>33</v>
      </c>
      <c r="D205" s="52" t="s">
        <v>38</v>
      </c>
      <c r="E205" s="53">
        <v>39051</v>
      </c>
      <c r="F205" s="40"/>
      <c r="G205" s="73">
        <v>-157531781.19</v>
      </c>
      <c r="H205" s="110"/>
      <c r="I205" s="74"/>
      <c r="J205" s="73">
        <v>0</v>
      </c>
      <c r="K205" s="73">
        <v>0</v>
      </c>
      <c r="L205" s="73">
        <v>-157513974.99</v>
      </c>
      <c r="M205" s="73">
        <v>0</v>
      </c>
      <c r="N205" s="73">
        <v>-17806.2</v>
      </c>
      <c r="O205" s="73">
        <v>0</v>
      </c>
      <c r="P205" s="73">
        <v>0</v>
      </c>
      <c r="Q205" s="73">
        <v>0</v>
      </c>
      <c r="R205" s="73">
        <v>0</v>
      </c>
    </row>
    <row r="206" spans="1:18" s="19" customFormat="1" ht="12.75">
      <c r="A206" s="21">
        <v>21</v>
      </c>
      <c r="B206" s="21"/>
      <c r="C206" s="35" t="s">
        <v>33</v>
      </c>
      <c r="D206" s="50" t="s">
        <v>150</v>
      </c>
      <c r="E206" s="51">
        <v>39113</v>
      </c>
      <c r="F206" s="40"/>
      <c r="G206" s="74">
        <v>143461970.70000002</v>
      </c>
      <c r="H206" s="110"/>
      <c r="I206" s="74"/>
      <c r="J206" s="74">
        <v>0</v>
      </c>
      <c r="K206" s="74">
        <v>0</v>
      </c>
      <c r="L206" s="74">
        <v>143314389.15</v>
      </c>
      <c r="M206" s="74">
        <v>0</v>
      </c>
      <c r="N206" s="74">
        <v>147581.55</v>
      </c>
      <c r="O206" s="74">
        <v>0</v>
      </c>
      <c r="P206" s="74">
        <v>0</v>
      </c>
      <c r="Q206" s="74">
        <v>0</v>
      </c>
      <c r="R206" s="74">
        <v>0</v>
      </c>
    </row>
    <row r="207" spans="1:18" s="19" customFormat="1" ht="12.75">
      <c r="A207" s="21">
        <v>21</v>
      </c>
      <c r="B207" s="21"/>
      <c r="C207" s="295" t="s">
        <v>36</v>
      </c>
      <c r="D207" s="56" t="s">
        <v>38</v>
      </c>
      <c r="E207" s="57">
        <v>39051</v>
      </c>
      <c r="F207" s="40"/>
      <c r="G207" s="87">
        <v>157513974.99</v>
      </c>
      <c r="H207" s="110"/>
      <c r="I207" s="74"/>
      <c r="J207" s="87">
        <v>0</v>
      </c>
      <c r="K207" s="87">
        <v>0</v>
      </c>
      <c r="L207" s="275">
        <v>157513974.99</v>
      </c>
      <c r="M207" s="87">
        <v>0</v>
      </c>
      <c r="N207" s="87">
        <v>0</v>
      </c>
      <c r="O207" s="87">
        <v>0</v>
      </c>
      <c r="P207" s="87">
        <v>0</v>
      </c>
      <c r="Q207" s="87">
        <v>0</v>
      </c>
      <c r="R207" s="87">
        <v>0</v>
      </c>
    </row>
    <row r="208" spans="1:18" s="19" customFormat="1" ht="12.75">
      <c r="A208" s="21">
        <v>21</v>
      </c>
      <c r="B208" s="21"/>
      <c r="C208" s="43" t="s">
        <v>36</v>
      </c>
      <c r="D208" s="54" t="s">
        <v>150</v>
      </c>
      <c r="E208" s="55">
        <v>39113</v>
      </c>
      <c r="F208" s="40"/>
      <c r="G208" s="58">
        <v>-143314389.15</v>
      </c>
      <c r="H208" s="110"/>
      <c r="I208" s="74"/>
      <c r="J208" s="58">
        <v>0</v>
      </c>
      <c r="K208" s="58">
        <v>0</v>
      </c>
      <c r="L208" s="276">
        <v>-143314389.15</v>
      </c>
      <c r="M208" s="58">
        <v>0</v>
      </c>
      <c r="N208" s="58">
        <v>0</v>
      </c>
      <c r="O208" s="58">
        <v>0</v>
      </c>
      <c r="P208" s="58">
        <v>0</v>
      </c>
      <c r="Q208" s="58">
        <v>0</v>
      </c>
      <c r="R208" s="58">
        <v>0</v>
      </c>
    </row>
    <row r="209" spans="1:18" s="19" customFormat="1" ht="12.75">
      <c r="A209" s="21"/>
      <c r="B209" s="43" t="s">
        <v>393</v>
      </c>
      <c r="C209" s="312"/>
      <c r="D209" s="54"/>
      <c r="E209" s="55"/>
      <c r="F209" s="313"/>
      <c r="G209" s="276"/>
      <c r="H209" s="314"/>
      <c r="I209" s="74"/>
      <c r="J209" s="58"/>
      <c r="K209" s="58"/>
      <c r="L209" s="276"/>
      <c r="M209" s="58"/>
      <c r="N209" s="58"/>
      <c r="O209" s="58"/>
      <c r="P209" s="58"/>
      <c r="Q209" s="58"/>
      <c r="R209" s="58"/>
    </row>
    <row r="210" spans="1:18" s="19" customFormat="1" ht="12.75">
      <c r="A210" s="21">
        <v>21</v>
      </c>
      <c r="B210" s="21"/>
      <c r="C210" s="294" t="s">
        <v>391</v>
      </c>
      <c r="D210" s="52" t="s">
        <v>38</v>
      </c>
      <c r="E210" s="53">
        <v>39051</v>
      </c>
      <c r="F210" s="40"/>
      <c r="G210" s="73">
        <v>0</v>
      </c>
      <c r="H210" s="110"/>
      <c r="I210" s="74"/>
      <c r="J210" s="73">
        <v>0</v>
      </c>
      <c r="K210" s="73">
        <v>0</v>
      </c>
      <c r="L210" s="73">
        <v>0</v>
      </c>
      <c r="M210" s="73">
        <v>0</v>
      </c>
      <c r="N210" s="73">
        <v>0</v>
      </c>
      <c r="O210" s="73">
        <v>0</v>
      </c>
      <c r="P210" s="73">
        <v>0</v>
      </c>
      <c r="Q210" s="73">
        <v>0</v>
      </c>
      <c r="R210" s="73">
        <v>0</v>
      </c>
    </row>
    <row r="211" spans="1:18" s="19" customFormat="1" ht="12.75">
      <c r="A211" s="21">
        <v>21</v>
      </c>
      <c r="B211" s="21"/>
      <c r="C211" s="35" t="s">
        <v>391</v>
      </c>
      <c r="D211" s="50" t="s">
        <v>150</v>
      </c>
      <c r="E211" s="51">
        <v>39113</v>
      </c>
      <c r="F211" s="40"/>
      <c r="G211" s="74">
        <v>0</v>
      </c>
      <c r="H211" s="110"/>
      <c r="I211" s="74"/>
      <c r="J211" s="74">
        <v>0</v>
      </c>
      <c r="K211" s="74">
        <v>0</v>
      </c>
      <c r="L211" s="74">
        <v>0</v>
      </c>
      <c r="M211" s="74">
        <v>0</v>
      </c>
      <c r="N211" s="74">
        <v>0</v>
      </c>
      <c r="O211" s="74">
        <v>0</v>
      </c>
      <c r="P211" s="74">
        <v>0</v>
      </c>
      <c r="Q211" s="74">
        <v>0</v>
      </c>
      <c r="R211" s="74">
        <v>0</v>
      </c>
    </row>
    <row r="212" spans="1:18" s="19" customFormat="1" ht="12.75">
      <c r="A212" s="21"/>
      <c r="B212" s="36" t="s">
        <v>392</v>
      </c>
      <c r="C212" s="35"/>
      <c r="D212" s="50"/>
      <c r="E212" s="51"/>
      <c r="F212" s="40"/>
      <c r="G212" s="75">
        <v>331277.27820006013</v>
      </c>
      <c r="H212" s="110">
        <v>331277.27820001915</v>
      </c>
      <c r="I212" s="74"/>
      <c r="J212" s="75">
        <v>-559561.8193999998</v>
      </c>
      <c r="K212" s="75">
        <v>-2788999.5805999995</v>
      </c>
      <c r="L212" s="75">
        <v>20728463.835400015</v>
      </c>
      <c r="M212" s="75">
        <v>0</v>
      </c>
      <c r="N212" s="75">
        <v>129775.35</v>
      </c>
      <c r="O212" s="75">
        <v>0</v>
      </c>
      <c r="P212" s="75">
        <v>-9108380.8774</v>
      </c>
      <c r="Q212" s="75">
        <v>-8070019.629799999</v>
      </c>
      <c r="R212" s="75">
        <v>0</v>
      </c>
    </row>
    <row r="213" spans="1:18" s="19" customFormat="1" ht="12.75">
      <c r="A213" s="21"/>
      <c r="B213" s="21"/>
      <c r="C213" s="41"/>
      <c r="D213" s="42"/>
      <c r="E213" s="39"/>
      <c r="F213" s="84"/>
      <c r="G213" s="74"/>
      <c r="H213" s="110"/>
      <c r="I213" s="74"/>
      <c r="J213" s="74"/>
      <c r="K213" s="74"/>
      <c r="L213" s="74"/>
      <c r="M213" s="74"/>
      <c r="N213" s="74"/>
      <c r="O213" s="74"/>
      <c r="P213" s="74"/>
      <c r="Q213" s="74"/>
      <c r="R213" s="74"/>
    </row>
    <row r="214" spans="1:18" s="19" customFormat="1" ht="12.75">
      <c r="A214" s="21">
        <v>22</v>
      </c>
      <c r="B214" s="21"/>
      <c r="C214" s="41" t="s">
        <v>25</v>
      </c>
      <c r="D214" s="42"/>
      <c r="E214" s="39"/>
      <c r="F214" s="84"/>
      <c r="G214" s="74"/>
      <c r="H214" s="110"/>
      <c r="I214" s="74"/>
      <c r="J214" s="74"/>
      <c r="K214" s="74"/>
      <c r="L214" s="74"/>
      <c r="M214" s="74"/>
      <c r="N214" s="74"/>
      <c r="O214" s="74"/>
      <c r="P214" s="74"/>
      <c r="Q214" s="74"/>
      <c r="R214" s="74"/>
    </row>
    <row r="215" spans="1:18" s="19" customFormat="1" ht="12.75">
      <c r="A215" s="21">
        <v>22</v>
      </c>
      <c r="B215" s="21"/>
      <c r="C215" s="290">
        <v>1613</v>
      </c>
      <c r="D215" s="52" t="s">
        <v>38</v>
      </c>
      <c r="E215" s="53">
        <v>39051</v>
      </c>
      <c r="F215" s="84"/>
      <c r="G215" s="73">
        <v>0</v>
      </c>
      <c r="H215" s="110"/>
      <c r="I215" s="74"/>
      <c r="J215" s="306"/>
      <c r="K215" s="306"/>
      <c r="L215" s="73">
        <v>0</v>
      </c>
      <c r="M215" s="73">
        <v>0</v>
      </c>
      <c r="N215" s="73">
        <v>0</v>
      </c>
      <c r="O215" s="73">
        <v>0</v>
      </c>
      <c r="P215" s="73">
        <v>0</v>
      </c>
      <c r="Q215" s="73">
        <v>0</v>
      </c>
      <c r="R215" s="73">
        <v>0</v>
      </c>
    </row>
    <row r="216" spans="1:18" s="19" customFormat="1" ht="12.75">
      <c r="A216" s="21">
        <v>22</v>
      </c>
      <c r="B216" s="21"/>
      <c r="C216" s="36">
        <v>1613</v>
      </c>
      <c r="D216" s="50" t="s">
        <v>150</v>
      </c>
      <c r="E216" s="51">
        <v>39113</v>
      </c>
      <c r="F216" s="84"/>
      <c r="G216" s="74">
        <v>0</v>
      </c>
      <c r="H216" s="110"/>
      <c r="I216" s="74"/>
      <c r="J216" s="300"/>
      <c r="K216" s="300"/>
      <c r="L216" s="74">
        <v>0</v>
      </c>
      <c r="M216" s="74">
        <v>0</v>
      </c>
      <c r="N216" s="74">
        <v>0</v>
      </c>
      <c r="O216" s="74">
        <v>0</v>
      </c>
      <c r="P216" s="74">
        <v>0</v>
      </c>
      <c r="Q216" s="74">
        <v>0</v>
      </c>
      <c r="R216" s="74">
        <v>0</v>
      </c>
    </row>
    <row r="217" spans="1:18" s="19" customFormat="1" ht="12.75">
      <c r="A217" s="21">
        <v>22</v>
      </c>
      <c r="B217" s="21"/>
      <c r="C217" s="290">
        <v>1623</v>
      </c>
      <c r="D217" s="52" t="s">
        <v>38</v>
      </c>
      <c r="E217" s="53">
        <v>39051</v>
      </c>
      <c r="F217" s="84"/>
      <c r="G217" s="73">
        <v>0</v>
      </c>
      <c r="H217" s="110"/>
      <c r="I217" s="74"/>
      <c r="J217" s="306"/>
      <c r="K217" s="306"/>
      <c r="L217" s="73">
        <v>0</v>
      </c>
      <c r="M217" s="73">
        <v>0</v>
      </c>
      <c r="N217" s="73">
        <v>0</v>
      </c>
      <c r="O217" s="73">
        <v>0</v>
      </c>
      <c r="P217" s="73">
        <v>0</v>
      </c>
      <c r="Q217" s="73">
        <v>0</v>
      </c>
      <c r="R217" s="73">
        <v>0</v>
      </c>
    </row>
    <row r="218" spans="1:18" s="19" customFormat="1" ht="12.75">
      <c r="A218" s="21">
        <v>22</v>
      </c>
      <c r="B218" s="21"/>
      <c r="C218" s="36">
        <v>1623</v>
      </c>
      <c r="D218" s="50" t="s">
        <v>150</v>
      </c>
      <c r="E218" s="51">
        <v>39113</v>
      </c>
      <c r="F218" s="84"/>
      <c r="G218" s="74">
        <v>0</v>
      </c>
      <c r="H218" s="110"/>
      <c r="I218" s="74"/>
      <c r="J218" s="300"/>
      <c r="K218" s="300"/>
      <c r="L218" s="74">
        <v>0</v>
      </c>
      <c r="M218" s="74">
        <v>0</v>
      </c>
      <c r="N218" s="74">
        <v>0</v>
      </c>
      <c r="O218" s="74">
        <v>0</v>
      </c>
      <c r="P218" s="74">
        <v>0</v>
      </c>
      <c r="Q218" s="74">
        <v>0</v>
      </c>
      <c r="R218" s="74">
        <v>0</v>
      </c>
    </row>
    <row r="219" spans="1:18" s="19" customFormat="1" ht="12.75">
      <c r="A219" s="21">
        <v>22</v>
      </c>
      <c r="B219" s="21"/>
      <c r="C219" s="290">
        <v>1633</v>
      </c>
      <c r="D219" s="52" t="s">
        <v>38</v>
      </c>
      <c r="E219" s="53">
        <v>39051</v>
      </c>
      <c r="F219" s="84"/>
      <c r="G219" s="73">
        <v>0</v>
      </c>
      <c r="H219" s="110"/>
      <c r="I219" s="74"/>
      <c r="J219" s="306"/>
      <c r="K219" s="306"/>
      <c r="L219" s="73">
        <v>0</v>
      </c>
      <c r="M219" s="73">
        <v>0</v>
      </c>
      <c r="N219" s="73">
        <v>0</v>
      </c>
      <c r="O219" s="73">
        <v>0</v>
      </c>
      <c r="P219" s="73">
        <v>0</v>
      </c>
      <c r="Q219" s="73">
        <v>0</v>
      </c>
      <c r="R219" s="73">
        <v>0</v>
      </c>
    </row>
    <row r="220" spans="1:18" s="19" customFormat="1" ht="12.75">
      <c r="A220" s="21">
        <v>22</v>
      </c>
      <c r="B220" s="21"/>
      <c r="C220" s="36">
        <v>1633</v>
      </c>
      <c r="D220" s="50" t="s">
        <v>150</v>
      </c>
      <c r="E220" s="51">
        <v>39113</v>
      </c>
      <c r="F220" s="84"/>
      <c r="G220" s="74">
        <v>0</v>
      </c>
      <c r="H220" s="110"/>
      <c r="I220" s="74"/>
      <c r="J220" s="300"/>
      <c r="K220" s="300"/>
      <c r="L220" s="74">
        <v>0</v>
      </c>
      <c r="M220" s="74">
        <v>0</v>
      </c>
      <c r="N220" s="74">
        <v>0</v>
      </c>
      <c r="O220" s="74">
        <v>0</v>
      </c>
      <c r="P220" s="74">
        <v>0</v>
      </c>
      <c r="Q220" s="74">
        <v>0</v>
      </c>
      <c r="R220" s="74">
        <v>0</v>
      </c>
    </row>
    <row r="221" spans="1:18" s="19" customFormat="1" ht="12.75">
      <c r="A221" s="21">
        <v>22</v>
      </c>
      <c r="B221" s="21"/>
      <c r="C221" s="36">
        <v>6710</v>
      </c>
      <c r="D221" s="50" t="s">
        <v>150</v>
      </c>
      <c r="E221" s="51">
        <v>39113</v>
      </c>
      <c r="F221" s="84"/>
      <c r="G221" s="74">
        <v>15623448.249999996</v>
      </c>
      <c r="H221" s="110"/>
      <c r="I221" s="74"/>
      <c r="J221" s="300"/>
      <c r="K221" s="300"/>
      <c r="L221" s="74">
        <v>15623448.249999996</v>
      </c>
      <c r="M221" s="74">
        <v>0</v>
      </c>
      <c r="N221" s="74">
        <v>0</v>
      </c>
      <c r="O221" s="74">
        <v>0</v>
      </c>
      <c r="P221" s="74">
        <v>0</v>
      </c>
      <c r="Q221" s="74">
        <v>0</v>
      </c>
      <c r="R221" s="74">
        <v>0</v>
      </c>
    </row>
    <row r="222" spans="1:18" s="19" customFormat="1" ht="12.75">
      <c r="A222" s="21"/>
      <c r="B222" s="21"/>
      <c r="C222" s="41"/>
      <c r="D222" s="42"/>
      <c r="E222" s="39"/>
      <c r="F222" s="84"/>
      <c r="G222" s="75">
        <v>15623448.249999996</v>
      </c>
      <c r="H222" s="110">
        <v>15623448.249999996</v>
      </c>
      <c r="I222" s="74"/>
      <c r="J222" s="75">
        <v>0</v>
      </c>
      <c r="K222" s="75">
        <v>0</v>
      </c>
      <c r="L222" s="75">
        <v>15623448.249999996</v>
      </c>
      <c r="M222" s="75">
        <v>0</v>
      </c>
      <c r="N222" s="75">
        <v>0</v>
      </c>
      <c r="O222" s="75">
        <v>0</v>
      </c>
      <c r="P222" s="75">
        <v>0</v>
      </c>
      <c r="Q222" s="75">
        <v>0</v>
      </c>
      <c r="R222" s="75">
        <v>0</v>
      </c>
    </row>
    <row r="223" spans="1:18" s="19" customFormat="1" ht="12.75">
      <c r="A223" s="21"/>
      <c r="B223" s="21"/>
      <c r="C223" s="41"/>
      <c r="D223" s="42"/>
      <c r="E223" s="39"/>
      <c r="F223" s="84"/>
      <c r="G223" s="74"/>
      <c r="H223" s="110"/>
      <c r="I223" s="74"/>
      <c r="J223" s="74"/>
      <c r="K223" s="74"/>
      <c r="L223" s="74"/>
      <c r="M223" s="74"/>
      <c r="N223" s="74"/>
      <c r="O223" s="74"/>
      <c r="P223" s="74"/>
      <c r="Q223" s="74"/>
      <c r="R223" s="74"/>
    </row>
    <row r="224" spans="1:18" s="19" customFormat="1" ht="12.75">
      <c r="A224" s="21">
        <v>23</v>
      </c>
      <c r="B224" s="21"/>
      <c r="C224" s="41" t="s">
        <v>351</v>
      </c>
      <c r="D224" s="42"/>
      <c r="E224" s="39"/>
      <c r="F224" s="84"/>
      <c r="G224" s="74"/>
      <c r="H224" s="110"/>
      <c r="I224" s="74"/>
      <c r="J224" s="74"/>
      <c r="K224" s="74"/>
      <c r="L224" s="74"/>
      <c r="M224" s="74"/>
      <c r="N224" s="74"/>
      <c r="O224" s="74"/>
      <c r="P224" s="74"/>
      <c r="Q224" s="74"/>
      <c r="R224" s="74"/>
    </row>
    <row r="225" spans="1:18" s="19" customFormat="1" ht="12.75">
      <c r="A225" s="21">
        <v>23</v>
      </c>
      <c r="B225" s="21"/>
      <c r="C225" s="36">
        <v>7110</v>
      </c>
      <c r="D225" s="50" t="s">
        <v>150</v>
      </c>
      <c r="E225" s="51">
        <v>39113</v>
      </c>
      <c r="F225" s="84"/>
      <c r="G225" s="74">
        <v>0</v>
      </c>
      <c r="H225" s="110"/>
      <c r="I225" s="74"/>
      <c r="J225" s="74">
        <v>0</v>
      </c>
      <c r="K225" s="74">
        <v>0</v>
      </c>
      <c r="L225" s="74">
        <v>0</v>
      </c>
      <c r="M225" s="74">
        <v>0</v>
      </c>
      <c r="N225" s="74">
        <v>0</v>
      </c>
      <c r="O225" s="74">
        <v>0</v>
      </c>
      <c r="P225" s="74">
        <v>0</v>
      </c>
      <c r="Q225" s="74">
        <v>0</v>
      </c>
      <c r="R225" s="74">
        <v>0</v>
      </c>
    </row>
    <row r="226" spans="1:18" s="19" customFormat="1" ht="12.75">
      <c r="A226" s="21">
        <v>23</v>
      </c>
      <c r="B226" s="21"/>
      <c r="C226" s="36">
        <v>7111</v>
      </c>
      <c r="D226" s="50" t="s">
        <v>150</v>
      </c>
      <c r="E226" s="51">
        <v>39113</v>
      </c>
      <c r="F226" s="84"/>
      <c r="G226" s="74">
        <v>0</v>
      </c>
      <c r="H226" s="110"/>
      <c r="I226" s="74"/>
      <c r="J226" s="74">
        <v>0</v>
      </c>
      <c r="K226" s="74">
        <v>0</v>
      </c>
      <c r="L226" s="74">
        <v>0</v>
      </c>
      <c r="M226" s="74">
        <v>0</v>
      </c>
      <c r="N226" s="74">
        <v>0</v>
      </c>
      <c r="O226" s="74">
        <v>0</v>
      </c>
      <c r="P226" s="74">
        <v>0</v>
      </c>
      <c r="Q226" s="74">
        <v>0</v>
      </c>
      <c r="R226" s="74">
        <v>0</v>
      </c>
    </row>
    <row r="227" spans="1:18" s="19" customFormat="1" ht="12.75">
      <c r="A227" s="21">
        <v>23</v>
      </c>
      <c r="B227" s="21"/>
      <c r="C227" s="36">
        <v>7112</v>
      </c>
      <c r="D227" s="50" t="s">
        <v>150</v>
      </c>
      <c r="E227" s="51">
        <v>39113</v>
      </c>
      <c r="F227" s="84"/>
      <c r="G227" s="74">
        <v>0</v>
      </c>
      <c r="H227" s="110"/>
      <c r="I227" s="74"/>
      <c r="J227" s="74">
        <v>0</v>
      </c>
      <c r="K227" s="74">
        <v>0</v>
      </c>
      <c r="L227" s="74">
        <v>0</v>
      </c>
      <c r="M227" s="74">
        <v>0</v>
      </c>
      <c r="N227" s="74">
        <v>0</v>
      </c>
      <c r="O227" s="74">
        <v>0</v>
      </c>
      <c r="P227" s="74">
        <v>0</v>
      </c>
      <c r="Q227" s="74">
        <v>0</v>
      </c>
      <c r="R227" s="74">
        <v>0</v>
      </c>
    </row>
    <row r="228" spans="1:18" s="19" customFormat="1" ht="12.75">
      <c r="A228" s="21">
        <v>23</v>
      </c>
      <c r="B228" s="21"/>
      <c r="C228" s="36">
        <v>7180</v>
      </c>
      <c r="D228" s="50" t="s">
        <v>150</v>
      </c>
      <c r="E228" s="51">
        <v>39113</v>
      </c>
      <c r="F228" s="84"/>
      <c r="G228" s="74">
        <v>0</v>
      </c>
      <c r="H228" s="110"/>
      <c r="I228" s="74"/>
      <c r="J228" s="74">
        <v>0</v>
      </c>
      <c r="K228" s="74">
        <v>0</v>
      </c>
      <c r="L228" s="74">
        <v>0</v>
      </c>
      <c r="M228" s="74">
        <v>0</v>
      </c>
      <c r="N228" s="74">
        <v>0</v>
      </c>
      <c r="O228" s="74">
        <v>0</v>
      </c>
      <c r="P228" s="74">
        <v>0</v>
      </c>
      <c r="Q228" s="74">
        <v>0</v>
      </c>
      <c r="R228" s="74">
        <v>0</v>
      </c>
    </row>
    <row r="229" spans="1:18" s="19" customFormat="1" ht="12.75">
      <c r="A229" s="21">
        <v>23</v>
      </c>
      <c r="B229" s="21"/>
      <c r="C229" s="36">
        <v>7190</v>
      </c>
      <c r="D229" s="50" t="s">
        <v>150</v>
      </c>
      <c r="E229" s="51">
        <v>39113</v>
      </c>
      <c r="F229" s="84"/>
      <c r="G229" s="74">
        <v>0</v>
      </c>
      <c r="H229" s="110"/>
      <c r="I229" s="74"/>
      <c r="J229" s="74">
        <v>0</v>
      </c>
      <c r="K229" s="74">
        <v>0</v>
      </c>
      <c r="L229" s="74">
        <v>0</v>
      </c>
      <c r="M229" s="74">
        <v>0</v>
      </c>
      <c r="N229" s="74">
        <v>0</v>
      </c>
      <c r="O229" s="74">
        <v>0</v>
      </c>
      <c r="P229" s="74">
        <v>0</v>
      </c>
      <c r="Q229" s="74">
        <v>0</v>
      </c>
      <c r="R229" s="74">
        <v>0</v>
      </c>
    </row>
    <row r="230" spans="1:18" s="19" customFormat="1" ht="12.75">
      <c r="A230" s="21">
        <v>23</v>
      </c>
      <c r="B230" s="21"/>
      <c r="C230" s="36">
        <v>7210</v>
      </c>
      <c r="D230" s="50" t="s">
        <v>150</v>
      </c>
      <c r="E230" s="51">
        <v>39113</v>
      </c>
      <c r="F230" s="84"/>
      <c r="G230" s="74">
        <v>301519.07</v>
      </c>
      <c r="H230" s="110"/>
      <c r="I230" s="74"/>
      <c r="J230" s="74">
        <v>0</v>
      </c>
      <c r="K230" s="74">
        <v>0</v>
      </c>
      <c r="L230" s="74">
        <v>301519.07</v>
      </c>
      <c r="M230" s="74">
        <v>0</v>
      </c>
      <c r="N230" s="74">
        <v>0</v>
      </c>
      <c r="O230" s="74">
        <v>0</v>
      </c>
      <c r="P230" s="74">
        <v>0</v>
      </c>
      <c r="Q230" s="74">
        <v>0</v>
      </c>
      <c r="R230" s="74">
        <v>0</v>
      </c>
    </row>
    <row r="231" spans="1:18" s="19" customFormat="1" ht="12.75">
      <c r="A231" s="21">
        <v>23</v>
      </c>
      <c r="B231" s="21"/>
      <c r="C231" s="36">
        <v>7211</v>
      </c>
      <c r="D231" s="50" t="s">
        <v>150</v>
      </c>
      <c r="E231" s="51">
        <v>39113</v>
      </c>
      <c r="F231" s="84"/>
      <c r="G231" s="74">
        <v>0</v>
      </c>
      <c r="H231" s="110"/>
      <c r="I231" s="74"/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Q231" s="74">
        <v>0</v>
      </c>
      <c r="R231" s="74">
        <v>0</v>
      </c>
    </row>
    <row r="232" spans="1:18" s="19" customFormat="1" ht="12.75">
      <c r="A232" s="21">
        <v>23</v>
      </c>
      <c r="B232" s="21"/>
      <c r="C232" s="36">
        <v>7212</v>
      </c>
      <c r="D232" s="50" t="s">
        <v>150</v>
      </c>
      <c r="E232" s="51">
        <v>39113</v>
      </c>
      <c r="F232" s="84"/>
      <c r="G232" s="74">
        <v>0</v>
      </c>
      <c r="H232" s="110"/>
      <c r="I232" s="74"/>
      <c r="J232" s="74">
        <v>0</v>
      </c>
      <c r="K232" s="74">
        <v>0</v>
      </c>
      <c r="L232" s="74">
        <v>0</v>
      </c>
      <c r="M232" s="74">
        <v>0</v>
      </c>
      <c r="N232" s="74">
        <v>0</v>
      </c>
      <c r="O232" s="74">
        <v>0</v>
      </c>
      <c r="P232" s="74">
        <v>0</v>
      </c>
      <c r="Q232" s="74">
        <v>0</v>
      </c>
      <c r="R232" s="74">
        <v>0</v>
      </c>
    </row>
    <row r="233" spans="1:18" s="19" customFormat="1" ht="12.75">
      <c r="A233" s="21">
        <v>23</v>
      </c>
      <c r="B233" s="21"/>
      <c r="C233" s="36">
        <v>7280</v>
      </c>
      <c r="D233" s="50" t="s">
        <v>150</v>
      </c>
      <c r="E233" s="51">
        <v>39113</v>
      </c>
      <c r="F233" s="84"/>
      <c r="G233" s="74">
        <v>0</v>
      </c>
      <c r="H233" s="110"/>
      <c r="I233" s="74"/>
      <c r="J233" s="74">
        <v>0</v>
      </c>
      <c r="K233" s="74">
        <v>0</v>
      </c>
      <c r="L233" s="74">
        <v>0</v>
      </c>
      <c r="M233" s="74">
        <v>0</v>
      </c>
      <c r="N233" s="74">
        <v>0</v>
      </c>
      <c r="O233" s="74">
        <v>0</v>
      </c>
      <c r="P233" s="74">
        <v>0</v>
      </c>
      <c r="Q233" s="74">
        <v>0</v>
      </c>
      <c r="R233" s="74">
        <v>0</v>
      </c>
    </row>
    <row r="234" spans="1:18" s="19" customFormat="1" ht="12.75">
      <c r="A234" s="21">
        <v>23</v>
      </c>
      <c r="B234" s="21"/>
      <c r="C234" s="36">
        <v>7290</v>
      </c>
      <c r="D234" s="50" t="s">
        <v>150</v>
      </c>
      <c r="E234" s="51">
        <v>39113</v>
      </c>
      <c r="F234" s="84"/>
      <c r="G234" s="74">
        <v>0</v>
      </c>
      <c r="H234" s="110"/>
      <c r="I234" s="74"/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</row>
    <row r="235" spans="1:18" s="19" customFormat="1" ht="12.75">
      <c r="A235" s="21">
        <v>23</v>
      </c>
      <c r="B235" s="21"/>
      <c r="C235" s="36">
        <v>7300</v>
      </c>
      <c r="D235" s="50" t="s">
        <v>150</v>
      </c>
      <c r="E235" s="51">
        <v>39113</v>
      </c>
      <c r="F235" s="84"/>
      <c r="G235" s="74">
        <v>0</v>
      </c>
      <c r="H235" s="110"/>
      <c r="I235" s="74"/>
      <c r="J235" s="74">
        <v>0</v>
      </c>
      <c r="K235" s="74">
        <v>0</v>
      </c>
      <c r="L235" s="74">
        <v>0</v>
      </c>
      <c r="M235" s="74">
        <v>0</v>
      </c>
      <c r="N235" s="74">
        <v>0</v>
      </c>
      <c r="O235" s="74">
        <v>0</v>
      </c>
      <c r="P235" s="74">
        <v>0</v>
      </c>
      <c r="Q235" s="74">
        <v>0</v>
      </c>
      <c r="R235" s="74">
        <v>0</v>
      </c>
    </row>
    <row r="236" spans="1:18" s="19" customFormat="1" ht="12.75">
      <c r="A236" s="21"/>
      <c r="B236" s="21"/>
      <c r="C236" s="41"/>
      <c r="D236" s="42"/>
      <c r="E236" s="39"/>
      <c r="F236" s="84"/>
      <c r="G236" s="75">
        <v>301519.07</v>
      </c>
      <c r="H236" s="110">
        <v>301519.07</v>
      </c>
      <c r="I236" s="74"/>
      <c r="J236" s="75">
        <v>0</v>
      </c>
      <c r="K236" s="75">
        <v>0</v>
      </c>
      <c r="L236" s="75">
        <v>301519.07</v>
      </c>
      <c r="M236" s="75">
        <v>0</v>
      </c>
      <c r="N236" s="75">
        <v>0</v>
      </c>
      <c r="O236" s="75">
        <v>0</v>
      </c>
      <c r="P236" s="75">
        <v>0</v>
      </c>
      <c r="Q236" s="75">
        <v>0</v>
      </c>
      <c r="R236" s="75">
        <v>0</v>
      </c>
    </row>
    <row r="237" spans="1:18" s="19" customFormat="1" ht="12.75">
      <c r="A237" s="21"/>
      <c r="B237" s="21"/>
      <c r="C237" s="41"/>
      <c r="D237" s="42"/>
      <c r="E237" s="39"/>
      <c r="F237" s="84"/>
      <c r="G237" s="74"/>
      <c r="H237" s="110"/>
      <c r="I237" s="74"/>
      <c r="J237" s="74"/>
      <c r="K237" s="74"/>
      <c r="L237" s="74"/>
      <c r="M237" s="74"/>
      <c r="N237" s="74"/>
      <c r="O237" s="74"/>
      <c r="P237" s="74"/>
      <c r="Q237" s="74"/>
      <c r="R237" s="74"/>
    </row>
    <row r="238" spans="1:18" s="19" customFormat="1" ht="12.75">
      <c r="A238" s="21">
        <v>24</v>
      </c>
      <c r="B238" s="21"/>
      <c r="C238" s="41" t="s">
        <v>144</v>
      </c>
      <c r="D238" s="42"/>
      <c r="E238" s="39"/>
      <c r="F238" s="84"/>
      <c r="G238" s="74"/>
      <c r="H238" s="110"/>
      <c r="I238" s="74"/>
      <c r="J238" s="74"/>
      <c r="K238" s="74"/>
      <c r="L238" s="74"/>
      <c r="M238" s="74"/>
      <c r="N238" s="74"/>
      <c r="O238" s="74"/>
      <c r="P238" s="74"/>
      <c r="Q238" s="74"/>
      <c r="R238" s="74"/>
    </row>
    <row r="239" spans="1:18" s="19" customFormat="1" ht="12.75">
      <c r="A239" s="21">
        <v>24</v>
      </c>
      <c r="B239" s="21"/>
      <c r="C239" s="36">
        <v>5780</v>
      </c>
      <c r="D239" s="50" t="s">
        <v>150</v>
      </c>
      <c r="E239" s="51">
        <v>39113</v>
      </c>
      <c r="F239" s="84"/>
      <c r="G239" s="74">
        <v>49414213.87</v>
      </c>
      <c r="H239" s="110">
        <v>49414213.87</v>
      </c>
      <c r="I239" s="74"/>
      <c r="J239" s="74">
        <v>503194.93</v>
      </c>
      <c r="K239" s="74">
        <v>1780247.98</v>
      </c>
      <c r="L239" s="74">
        <v>43618665.98</v>
      </c>
      <c r="M239" s="74">
        <v>0</v>
      </c>
      <c r="N239" s="74">
        <v>0</v>
      </c>
      <c r="O239" s="74">
        <v>0</v>
      </c>
      <c r="P239" s="74">
        <v>3512104.98</v>
      </c>
      <c r="Q239" s="74">
        <v>0</v>
      </c>
      <c r="R239" s="74">
        <v>0</v>
      </c>
    </row>
    <row r="240" spans="1:18" s="19" customFormat="1" ht="12.75">
      <c r="A240" s="21"/>
      <c r="B240" s="21"/>
      <c r="C240" s="41"/>
      <c r="D240" s="42"/>
      <c r="E240" s="39"/>
      <c r="F240" s="84"/>
      <c r="G240" s="74"/>
      <c r="H240" s="110"/>
      <c r="I240" s="74"/>
      <c r="J240" s="74"/>
      <c r="K240" s="74"/>
      <c r="L240" s="74"/>
      <c r="M240" s="74"/>
      <c r="N240" s="74"/>
      <c r="O240" s="74"/>
      <c r="P240" s="74"/>
      <c r="Q240" s="74"/>
      <c r="R240" s="74"/>
    </row>
    <row r="241" spans="1:18" s="19" customFormat="1" ht="12.75">
      <c r="A241" s="21"/>
      <c r="B241" s="21"/>
      <c r="C241" s="41"/>
      <c r="D241" s="42"/>
      <c r="E241" s="39"/>
      <c r="F241" s="84"/>
      <c r="G241" s="74"/>
      <c r="H241" s="110"/>
      <c r="I241" s="74"/>
      <c r="J241" s="74"/>
      <c r="K241" s="74"/>
      <c r="L241" s="74"/>
      <c r="M241" s="74"/>
      <c r="N241" s="74"/>
      <c r="O241" s="74"/>
      <c r="P241" s="74"/>
      <c r="Q241" s="74"/>
      <c r="R241" s="74"/>
    </row>
    <row r="242" spans="1:18" s="19" customFormat="1" ht="12.75">
      <c r="A242" s="21">
        <v>25</v>
      </c>
      <c r="B242" s="21"/>
      <c r="C242" s="41" t="s">
        <v>145</v>
      </c>
      <c r="D242" s="42"/>
      <c r="E242" s="39"/>
      <c r="F242" s="84"/>
      <c r="G242" s="74"/>
      <c r="H242" s="110"/>
      <c r="I242" s="74"/>
      <c r="J242" s="74"/>
      <c r="K242" s="74"/>
      <c r="L242" s="74"/>
      <c r="M242" s="74"/>
      <c r="N242" s="74"/>
      <c r="O242" s="74"/>
      <c r="P242" s="74"/>
      <c r="Q242" s="74"/>
      <c r="R242" s="74"/>
    </row>
    <row r="243" spans="1:18" s="19" customFormat="1" ht="12.75">
      <c r="A243" s="21">
        <v>25</v>
      </c>
      <c r="B243" s="21"/>
      <c r="C243" s="38" t="s">
        <v>368</v>
      </c>
      <c r="D243" s="52" t="s">
        <v>38</v>
      </c>
      <c r="E243" s="53">
        <v>39051</v>
      </c>
      <c r="F243" s="84"/>
      <c r="G243" s="73">
        <v>145387.55040000004</v>
      </c>
      <c r="H243" s="110"/>
      <c r="I243" s="74"/>
      <c r="J243" s="306"/>
      <c r="K243" s="306"/>
      <c r="L243" s="73">
        <v>145387.55040000004</v>
      </c>
      <c r="M243" s="73">
        <v>0</v>
      </c>
      <c r="N243" s="73">
        <v>0</v>
      </c>
      <c r="O243" s="73">
        <v>0</v>
      </c>
      <c r="P243" s="73">
        <v>0</v>
      </c>
      <c r="Q243" s="73">
        <v>0</v>
      </c>
      <c r="R243" s="73">
        <v>0</v>
      </c>
    </row>
    <row r="244" spans="1:18" s="19" customFormat="1" ht="12.75">
      <c r="A244" s="21">
        <v>25</v>
      </c>
      <c r="B244" s="21"/>
      <c r="C244" s="41" t="s">
        <v>368</v>
      </c>
      <c r="D244" s="50" t="s">
        <v>150</v>
      </c>
      <c r="E244" s="51">
        <v>39113</v>
      </c>
      <c r="F244" s="84"/>
      <c r="G244" s="74">
        <v>-253758.52959999998</v>
      </c>
      <c r="H244" s="110"/>
      <c r="I244" s="74"/>
      <c r="J244" s="300"/>
      <c r="K244" s="300"/>
      <c r="L244" s="74">
        <v>-253758.52959999998</v>
      </c>
      <c r="M244" s="74">
        <v>0</v>
      </c>
      <c r="N244" s="74">
        <v>0</v>
      </c>
      <c r="O244" s="74">
        <v>0</v>
      </c>
      <c r="P244" s="74">
        <v>0</v>
      </c>
      <c r="Q244" s="74">
        <v>0</v>
      </c>
      <c r="R244" s="74">
        <v>0</v>
      </c>
    </row>
    <row r="245" spans="1:18" s="19" customFormat="1" ht="12.75">
      <c r="A245" s="21">
        <v>25</v>
      </c>
      <c r="B245" s="21"/>
      <c r="C245" s="38" t="s">
        <v>369</v>
      </c>
      <c r="D245" s="52" t="s">
        <v>38</v>
      </c>
      <c r="E245" s="53">
        <v>39051</v>
      </c>
      <c r="F245" s="84"/>
      <c r="G245" s="73">
        <v>0</v>
      </c>
      <c r="H245" s="110"/>
      <c r="I245" s="74"/>
      <c r="J245" s="306"/>
      <c r="K245" s="306"/>
      <c r="L245" s="73">
        <v>0</v>
      </c>
      <c r="M245" s="73">
        <v>0</v>
      </c>
      <c r="N245" s="73">
        <v>0</v>
      </c>
      <c r="O245" s="73">
        <v>0</v>
      </c>
      <c r="P245" s="73">
        <v>0</v>
      </c>
      <c r="Q245" s="73">
        <v>0</v>
      </c>
      <c r="R245" s="73">
        <v>0</v>
      </c>
    </row>
    <row r="246" spans="1:18" s="19" customFormat="1" ht="12.75">
      <c r="A246" s="21">
        <v>25</v>
      </c>
      <c r="B246" s="21"/>
      <c r="C246" s="41" t="s">
        <v>369</v>
      </c>
      <c r="D246" s="50" t="s">
        <v>150</v>
      </c>
      <c r="E246" s="51">
        <v>39113</v>
      </c>
      <c r="F246" s="84"/>
      <c r="G246" s="74">
        <v>0</v>
      </c>
      <c r="H246" s="110"/>
      <c r="I246" s="74"/>
      <c r="J246" s="300"/>
      <c r="K246" s="300"/>
      <c r="L246" s="74">
        <v>0</v>
      </c>
      <c r="M246" s="74">
        <v>0</v>
      </c>
      <c r="N246" s="74">
        <v>0</v>
      </c>
      <c r="O246" s="74">
        <v>0</v>
      </c>
      <c r="P246" s="74">
        <v>0</v>
      </c>
      <c r="Q246" s="74">
        <v>0</v>
      </c>
      <c r="R246" s="74">
        <v>0</v>
      </c>
    </row>
    <row r="247" spans="1:18" s="19" customFormat="1" ht="12.75">
      <c r="A247" s="21">
        <v>25</v>
      </c>
      <c r="B247" s="21"/>
      <c r="C247" s="38" t="s">
        <v>357</v>
      </c>
      <c r="D247" s="52" t="s">
        <v>38</v>
      </c>
      <c r="E247" s="53">
        <v>39051</v>
      </c>
      <c r="F247" s="84"/>
      <c r="G247" s="73">
        <v>8855.86</v>
      </c>
      <c r="H247" s="110"/>
      <c r="I247" s="74"/>
      <c r="J247" s="306"/>
      <c r="K247" s="306"/>
      <c r="L247" s="73">
        <v>0</v>
      </c>
      <c r="M247" s="73">
        <v>0</v>
      </c>
      <c r="N247" s="73">
        <v>8855.86</v>
      </c>
      <c r="O247" s="73">
        <v>0</v>
      </c>
      <c r="P247" s="73">
        <v>0</v>
      </c>
      <c r="Q247" s="73">
        <v>0</v>
      </c>
      <c r="R247" s="73">
        <v>0</v>
      </c>
    </row>
    <row r="248" spans="1:18" s="19" customFormat="1" ht="12.75">
      <c r="A248" s="21">
        <v>25</v>
      </c>
      <c r="B248" s="21"/>
      <c r="C248" s="41" t="s">
        <v>357</v>
      </c>
      <c r="D248" s="50" t="s">
        <v>150</v>
      </c>
      <c r="E248" s="51">
        <v>39113</v>
      </c>
      <c r="F248" s="84"/>
      <c r="G248" s="74">
        <v>-138631.21</v>
      </c>
      <c r="H248" s="110"/>
      <c r="I248" s="74"/>
      <c r="J248" s="300"/>
      <c r="K248" s="300"/>
      <c r="L248" s="74">
        <v>0</v>
      </c>
      <c r="M248" s="74">
        <v>0</v>
      </c>
      <c r="N248" s="74">
        <v>-138631.21</v>
      </c>
      <c r="O248" s="74">
        <v>0</v>
      </c>
      <c r="P248" s="74">
        <v>0</v>
      </c>
      <c r="Q248" s="74">
        <v>0</v>
      </c>
      <c r="R248" s="74">
        <v>0</v>
      </c>
    </row>
    <row r="249" spans="1:18" s="19" customFormat="1" ht="12.75">
      <c r="A249" s="21"/>
      <c r="B249" s="21"/>
      <c r="C249" s="41"/>
      <c r="D249" s="50"/>
      <c r="E249" s="51"/>
      <c r="F249" s="84"/>
      <c r="G249" s="75">
        <v>-238146.32919999998</v>
      </c>
      <c r="H249" s="110">
        <v>-238146.32919999998</v>
      </c>
      <c r="I249" s="74"/>
      <c r="J249" s="75">
        <v>0</v>
      </c>
      <c r="K249" s="75">
        <v>0</v>
      </c>
      <c r="L249" s="75">
        <v>-108370.97919999994</v>
      </c>
      <c r="M249" s="75">
        <v>0</v>
      </c>
      <c r="N249" s="75">
        <v>-129775.35</v>
      </c>
      <c r="O249" s="75">
        <v>0</v>
      </c>
      <c r="P249" s="75">
        <v>0</v>
      </c>
      <c r="Q249" s="75">
        <v>0</v>
      </c>
      <c r="R249" s="75">
        <v>0</v>
      </c>
    </row>
    <row r="250" spans="1:18" s="19" customFormat="1" ht="12.75">
      <c r="A250" s="21"/>
      <c r="B250" s="21"/>
      <c r="C250" s="41"/>
      <c r="D250" s="42"/>
      <c r="E250" s="39"/>
      <c r="F250" s="84"/>
      <c r="G250" s="74"/>
      <c r="H250" s="110"/>
      <c r="I250" s="74"/>
      <c r="J250" s="74"/>
      <c r="K250" s="74"/>
      <c r="L250" s="74"/>
      <c r="M250" s="74"/>
      <c r="N250" s="74"/>
      <c r="O250" s="74"/>
      <c r="P250" s="74"/>
      <c r="Q250" s="74"/>
      <c r="R250" s="74"/>
    </row>
    <row r="251" spans="1:18" s="19" customFormat="1" ht="12.75">
      <c r="A251" s="21"/>
      <c r="B251" s="21"/>
      <c r="C251" s="41"/>
      <c r="D251" s="42"/>
      <c r="E251" s="39"/>
      <c r="F251" s="84"/>
      <c r="G251" s="74"/>
      <c r="H251" s="110"/>
      <c r="I251" s="74"/>
      <c r="J251" s="74"/>
      <c r="K251" s="74"/>
      <c r="L251" s="74"/>
      <c r="M251" s="74"/>
      <c r="N251" s="74"/>
      <c r="O251" s="74"/>
      <c r="P251" s="74"/>
      <c r="Q251" s="74"/>
      <c r="R251" s="74"/>
    </row>
    <row r="252" spans="1:18" s="19" customFormat="1" ht="12.75">
      <c r="A252" s="21">
        <v>26</v>
      </c>
      <c r="B252" s="21"/>
      <c r="C252" s="41" t="s">
        <v>146</v>
      </c>
      <c r="D252" s="42"/>
      <c r="E252" s="39"/>
      <c r="F252" s="84"/>
      <c r="G252" s="74"/>
      <c r="H252" s="110"/>
      <c r="I252" s="74"/>
      <c r="J252" s="74"/>
      <c r="K252" s="74"/>
      <c r="L252" s="74"/>
      <c r="M252" s="74"/>
      <c r="N252" s="74"/>
      <c r="O252" s="74"/>
      <c r="P252" s="74"/>
      <c r="Q252" s="74"/>
      <c r="R252" s="74"/>
    </row>
    <row r="253" spans="1:18" s="19" customFormat="1" ht="12.75">
      <c r="A253" s="21">
        <v>26</v>
      </c>
      <c r="B253" s="21"/>
      <c r="C253" s="36">
        <v>6199</v>
      </c>
      <c r="D253" s="50" t="s">
        <v>150</v>
      </c>
      <c r="E253" s="51">
        <v>39113</v>
      </c>
      <c r="F253" s="84"/>
      <c r="G253" s="300"/>
      <c r="H253" s="110"/>
      <c r="I253" s="74"/>
      <c r="J253" s="300"/>
      <c r="K253" s="300"/>
      <c r="L253" s="300"/>
      <c r="M253" s="300"/>
      <c r="N253" s="300"/>
      <c r="O253" s="300"/>
      <c r="P253" s="300"/>
      <c r="Q253" s="300"/>
      <c r="R253" s="300"/>
    </row>
    <row r="254" spans="1:18" s="19" customFormat="1" ht="12.75">
      <c r="A254" s="21">
        <v>26</v>
      </c>
      <c r="B254" s="21"/>
      <c r="C254" s="302">
        <v>6800</v>
      </c>
      <c r="D254" s="50" t="s">
        <v>150</v>
      </c>
      <c r="E254" s="51">
        <v>39113</v>
      </c>
      <c r="F254" s="84"/>
      <c r="G254" s="300"/>
      <c r="H254" s="110"/>
      <c r="I254" s="74"/>
      <c r="J254" s="300"/>
      <c r="K254" s="300"/>
      <c r="L254" s="300"/>
      <c r="M254" s="300"/>
      <c r="N254" s="300"/>
      <c r="O254" s="300"/>
      <c r="P254" s="300"/>
      <c r="Q254" s="300"/>
      <c r="R254" s="300"/>
    </row>
    <row r="255" spans="1:18" s="19" customFormat="1" ht="12.75">
      <c r="A255" s="21"/>
      <c r="B255" s="21"/>
      <c r="C255" s="41"/>
      <c r="D255" s="42"/>
      <c r="E255" s="39"/>
      <c r="F255" s="84"/>
      <c r="G255" s="75">
        <v>0</v>
      </c>
      <c r="H255" s="110"/>
      <c r="I255" s="74"/>
      <c r="J255" s="75">
        <v>0</v>
      </c>
      <c r="K255" s="75">
        <v>0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</row>
    <row r="256" spans="1:18" s="19" customFormat="1" ht="12.75">
      <c r="A256" s="21"/>
      <c r="B256" s="21"/>
      <c r="C256" s="41"/>
      <c r="D256" s="42"/>
      <c r="E256" s="39"/>
      <c r="F256" s="84"/>
      <c r="G256" s="74"/>
      <c r="H256" s="110"/>
      <c r="I256" s="74"/>
      <c r="J256" s="74"/>
      <c r="K256" s="74"/>
      <c r="L256" s="74"/>
      <c r="M256" s="74"/>
      <c r="N256" s="74"/>
      <c r="O256" s="74"/>
      <c r="P256" s="74"/>
      <c r="Q256" s="74"/>
      <c r="R256" s="74"/>
    </row>
    <row r="257" spans="1:18" s="19" customFormat="1" ht="12.75">
      <c r="A257" s="21">
        <v>27</v>
      </c>
      <c r="B257" s="21"/>
      <c r="C257" s="41" t="s">
        <v>24</v>
      </c>
      <c r="D257" s="42"/>
      <c r="E257" s="39"/>
      <c r="F257" s="84"/>
      <c r="G257" s="74"/>
      <c r="H257" s="110"/>
      <c r="I257" s="74"/>
      <c r="J257" s="74"/>
      <c r="K257" s="74"/>
      <c r="L257" s="74"/>
      <c r="M257" s="74"/>
      <c r="N257" s="74"/>
      <c r="O257" s="74"/>
      <c r="P257" s="74"/>
      <c r="Q257" s="74"/>
      <c r="R257" s="74"/>
    </row>
    <row r="258" spans="1:18" s="19" customFormat="1" ht="12.75">
      <c r="A258" s="21">
        <v>27</v>
      </c>
      <c r="B258" s="21"/>
      <c r="C258" s="41" t="s">
        <v>358</v>
      </c>
      <c r="D258" s="50" t="s">
        <v>150</v>
      </c>
      <c r="E258" s="51">
        <v>39113</v>
      </c>
      <c r="F258" s="84"/>
      <c r="G258" s="74">
        <v>19785.27</v>
      </c>
      <c r="H258" s="110"/>
      <c r="I258" s="74"/>
      <c r="J258" s="300"/>
      <c r="K258" s="300"/>
      <c r="L258" s="74">
        <v>19785.27</v>
      </c>
      <c r="M258" s="74">
        <v>0</v>
      </c>
      <c r="N258" s="74">
        <v>0</v>
      </c>
      <c r="O258" s="74">
        <v>0</v>
      </c>
      <c r="P258" s="74">
        <v>0</v>
      </c>
      <c r="Q258" s="74">
        <v>0</v>
      </c>
      <c r="R258" s="74">
        <v>0</v>
      </c>
    </row>
    <row r="259" spans="1:18" s="19" customFormat="1" ht="12.75">
      <c r="A259" s="21">
        <v>27</v>
      </c>
      <c r="B259" s="21"/>
      <c r="C259" s="36" t="s">
        <v>359</v>
      </c>
      <c r="D259" s="50" t="s">
        <v>150</v>
      </c>
      <c r="E259" s="51">
        <v>39113</v>
      </c>
      <c r="F259" s="84"/>
      <c r="G259" s="74">
        <v>0</v>
      </c>
      <c r="H259" s="110"/>
      <c r="I259" s="74"/>
      <c r="J259" s="300"/>
      <c r="K259" s="300"/>
      <c r="L259" s="74">
        <v>0</v>
      </c>
      <c r="M259" s="74">
        <v>0</v>
      </c>
      <c r="N259" s="74">
        <v>0</v>
      </c>
      <c r="O259" s="74">
        <v>0</v>
      </c>
      <c r="P259" s="74">
        <v>0</v>
      </c>
      <c r="Q259" s="74">
        <v>0</v>
      </c>
      <c r="R259" s="74">
        <v>0</v>
      </c>
    </row>
    <row r="260" spans="1:18" s="19" customFormat="1" ht="12.75">
      <c r="A260" s="21">
        <v>27</v>
      </c>
      <c r="B260" s="21"/>
      <c r="C260" s="36">
        <v>5400</v>
      </c>
      <c r="D260" s="50" t="s">
        <v>150</v>
      </c>
      <c r="E260" s="51">
        <v>39113</v>
      </c>
      <c r="F260" s="84"/>
      <c r="G260" s="74">
        <v>0</v>
      </c>
      <c r="H260" s="110"/>
      <c r="I260" s="74"/>
      <c r="J260" s="300"/>
      <c r="K260" s="300"/>
      <c r="L260" s="74">
        <v>0</v>
      </c>
      <c r="M260" s="74">
        <v>0</v>
      </c>
      <c r="N260" s="74">
        <v>0</v>
      </c>
      <c r="O260" s="74">
        <v>0</v>
      </c>
      <c r="P260" s="74">
        <v>0</v>
      </c>
      <c r="Q260" s="74">
        <v>0</v>
      </c>
      <c r="R260" s="74">
        <v>0</v>
      </c>
    </row>
    <row r="261" spans="1:18" s="19" customFormat="1" ht="12.75">
      <c r="A261" s="21">
        <v>27</v>
      </c>
      <c r="B261" s="21"/>
      <c r="C261" s="36">
        <v>5409</v>
      </c>
      <c r="D261" s="50" t="s">
        <v>150</v>
      </c>
      <c r="E261" s="51">
        <v>39113</v>
      </c>
      <c r="F261" s="84"/>
      <c r="G261" s="74">
        <v>0</v>
      </c>
      <c r="H261" s="110"/>
      <c r="I261" s="74"/>
      <c r="J261" s="300"/>
      <c r="K261" s="300"/>
      <c r="L261" s="74">
        <v>0</v>
      </c>
      <c r="M261" s="74">
        <v>0</v>
      </c>
      <c r="N261" s="74">
        <v>0</v>
      </c>
      <c r="O261" s="74">
        <v>0</v>
      </c>
      <c r="P261" s="74">
        <v>0</v>
      </c>
      <c r="Q261" s="74">
        <v>0</v>
      </c>
      <c r="R261" s="74">
        <v>0</v>
      </c>
    </row>
    <row r="262" spans="1:18" s="19" customFormat="1" ht="12.75">
      <c r="A262" s="21">
        <v>27</v>
      </c>
      <c r="B262" s="21"/>
      <c r="C262" s="36">
        <v>6190</v>
      </c>
      <c r="D262" s="50" t="s">
        <v>150</v>
      </c>
      <c r="E262" s="51">
        <v>39113</v>
      </c>
      <c r="F262" s="84"/>
      <c r="G262" s="74">
        <v>0</v>
      </c>
      <c r="H262" s="110"/>
      <c r="I262" s="74"/>
      <c r="J262" s="300"/>
      <c r="K262" s="300"/>
      <c r="L262" s="74">
        <v>0</v>
      </c>
      <c r="M262" s="74">
        <v>0</v>
      </c>
      <c r="N262" s="74">
        <v>0</v>
      </c>
      <c r="O262" s="74">
        <v>0</v>
      </c>
      <c r="P262" s="74">
        <v>0</v>
      </c>
      <c r="Q262" s="74">
        <v>0</v>
      </c>
      <c r="R262" s="74">
        <v>0</v>
      </c>
    </row>
    <row r="263" spans="1:18" s="19" customFormat="1" ht="12.75">
      <c r="A263" s="21">
        <v>27</v>
      </c>
      <c r="B263" s="21"/>
      <c r="C263" s="36">
        <v>6500</v>
      </c>
      <c r="D263" s="50" t="s">
        <v>150</v>
      </c>
      <c r="E263" s="51">
        <v>39113</v>
      </c>
      <c r="F263" s="84"/>
      <c r="G263" s="74">
        <v>0</v>
      </c>
      <c r="H263" s="110"/>
      <c r="I263" s="74"/>
      <c r="J263" s="300"/>
      <c r="K263" s="300"/>
      <c r="L263" s="74">
        <v>0</v>
      </c>
      <c r="M263" s="74">
        <v>0</v>
      </c>
      <c r="N263" s="74">
        <v>0</v>
      </c>
      <c r="O263" s="74">
        <v>0</v>
      </c>
      <c r="P263" s="74">
        <v>0</v>
      </c>
      <c r="Q263" s="74">
        <v>0</v>
      </c>
      <c r="R263" s="74">
        <v>0</v>
      </c>
    </row>
    <row r="264" spans="1:18" s="19" customFormat="1" ht="12.75">
      <c r="A264" s="21">
        <v>27</v>
      </c>
      <c r="B264" s="21"/>
      <c r="C264" s="36">
        <v>6600</v>
      </c>
      <c r="D264" s="50" t="s">
        <v>150</v>
      </c>
      <c r="E264" s="51">
        <v>39113</v>
      </c>
      <c r="F264" s="84"/>
      <c r="G264" s="74">
        <v>0</v>
      </c>
      <c r="H264" s="110"/>
      <c r="I264" s="74"/>
      <c r="J264" s="300"/>
      <c r="K264" s="300"/>
      <c r="L264" s="74">
        <v>0</v>
      </c>
      <c r="M264" s="74">
        <v>0</v>
      </c>
      <c r="N264" s="74">
        <v>0</v>
      </c>
      <c r="O264" s="74">
        <v>0</v>
      </c>
      <c r="P264" s="74">
        <v>0</v>
      </c>
      <c r="Q264" s="74">
        <v>0</v>
      </c>
      <c r="R264" s="74">
        <v>0</v>
      </c>
    </row>
    <row r="265" spans="1:18" s="19" customFormat="1" ht="12.75">
      <c r="A265" s="21">
        <v>27</v>
      </c>
      <c r="B265" s="21"/>
      <c r="C265" s="116">
        <v>6610</v>
      </c>
      <c r="D265" s="50" t="s">
        <v>150</v>
      </c>
      <c r="E265" s="51">
        <v>39113</v>
      </c>
      <c r="F265" s="84"/>
      <c r="G265" s="300"/>
      <c r="H265" s="110"/>
      <c r="I265" s="74"/>
      <c r="J265" s="300"/>
      <c r="K265" s="300"/>
      <c r="L265" s="300"/>
      <c r="M265" s="300"/>
      <c r="N265" s="300"/>
      <c r="O265" s="300"/>
      <c r="P265" s="300"/>
      <c r="Q265" s="300"/>
      <c r="R265" s="300"/>
    </row>
    <row r="266" spans="1:18" s="19" customFormat="1" ht="12.75">
      <c r="A266" s="21">
        <v>27</v>
      </c>
      <c r="B266" s="21"/>
      <c r="C266" s="36">
        <v>6720</v>
      </c>
      <c r="D266" s="50" t="s">
        <v>150</v>
      </c>
      <c r="E266" s="51">
        <v>39113</v>
      </c>
      <c r="F266" s="84"/>
      <c r="G266" s="74">
        <v>0</v>
      </c>
      <c r="H266" s="110"/>
      <c r="I266" s="74"/>
      <c r="J266" s="300"/>
      <c r="K266" s="300"/>
      <c r="L266" s="74">
        <v>0</v>
      </c>
      <c r="M266" s="74">
        <v>0</v>
      </c>
      <c r="N266" s="74">
        <v>0</v>
      </c>
      <c r="O266" s="74">
        <v>0</v>
      </c>
      <c r="P266" s="74">
        <v>0</v>
      </c>
      <c r="Q266" s="74">
        <v>0</v>
      </c>
      <c r="R266" s="74">
        <v>0</v>
      </c>
    </row>
    <row r="267" spans="1:18" s="19" customFormat="1" ht="12.75">
      <c r="A267" s="21">
        <v>27</v>
      </c>
      <c r="B267" s="21"/>
      <c r="C267" s="36">
        <v>6790</v>
      </c>
      <c r="D267" s="50" t="s">
        <v>150</v>
      </c>
      <c r="E267" s="51">
        <v>39113</v>
      </c>
      <c r="F267" s="84"/>
      <c r="G267" s="74">
        <v>-24529.4</v>
      </c>
      <c r="H267" s="110"/>
      <c r="I267" s="74"/>
      <c r="J267" s="300"/>
      <c r="K267" s="300"/>
      <c r="L267" s="74">
        <v>-24142.08</v>
      </c>
      <c r="M267" s="74">
        <v>0</v>
      </c>
      <c r="N267" s="74">
        <v>0</v>
      </c>
      <c r="O267" s="74">
        <v>0</v>
      </c>
      <c r="P267" s="74">
        <v>-387.32</v>
      </c>
      <c r="Q267" s="74">
        <v>0</v>
      </c>
      <c r="R267" s="74">
        <v>0</v>
      </c>
    </row>
    <row r="268" spans="1:18" s="19" customFormat="1" ht="12.75">
      <c r="A268" s="21"/>
      <c r="B268" s="21"/>
      <c r="C268" s="41"/>
      <c r="D268" s="50"/>
      <c r="E268" s="51"/>
      <c r="F268" s="84"/>
      <c r="G268" s="75">
        <v>-4744.129999999983</v>
      </c>
      <c r="H268" s="110">
        <v>-4744.129999999983</v>
      </c>
      <c r="I268" s="74"/>
      <c r="J268" s="75">
        <v>0</v>
      </c>
      <c r="K268" s="75">
        <v>0</v>
      </c>
      <c r="L268" s="75">
        <v>-4356.809999999983</v>
      </c>
      <c r="M268" s="75">
        <v>0</v>
      </c>
      <c r="N268" s="75">
        <v>0</v>
      </c>
      <c r="O268" s="75">
        <v>0</v>
      </c>
      <c r="P268" s="75">
        <v>-387.32</v>
      </c>
      <c r="Q268" s="75">
        <v>0</v>
      </c>
      <c r="R268" s="75">
        <v>0</v>
      </c>
    </row>
    <row r="269" spans="1:18" s="19" customFormat="1" ht="12.75">
      <c r="A269" s="21"/>
      <c r="B269" s="21"/>
      <c r="C269" s="41"/>
      <c r="D269" s="42"/>
      <c r="E269" s="39"/>
      <c r="F269" s="84"/>
      <c r="G269" s="74"/>
      <c r="H269" s="110"/>
      <c r="I269" s="74"/>
      <c r="J269" s="74"/>
      <c r="K269" s="74"/>
      <c r="L269" s="74"/>
      <c r="M269" s="74"/>
      <c r="N269" s="74"/>
      <c r="O269" s="74"/>
      <c r="P269" s="74"/>
      <c r="Q269" s="74"/>
      <c r="R269" s="74"/>
    </row>
    <row r="270" spans="1:18" s="19" customFormat="1" ht="12.75">
      <c r="A270" s="21"/>
      <c r="B270" s="15" t="s">
        <v>105</v>
      </c>
      <c r="C270" s="41"/>
      <c r="D270" s="42"/>
      <c r="E270" s="39"/>
      <c r="F270" s="84"/>
      <c r="G270" s="74"/>
      <c r="H270" s="110"/>
      <c r="I270" s="74"/>
      <c r="J270" s="74"/>
      <c r="K270" s="74"/>
      <c r="L270" s="74"/>
      <c r="M270" s="74"/>
      <c r="N270" s="74"/>
      <c r="O270" s="74"/>
      <c r="P270" s="74"/>
      <c r="Q270" s="74"/>
      <c r="R270" s="74"/>
    </row>
    <row r="271" spans="1:18" s="19" customFormat="1" ht="12.75">
      <c r="A271" s="21"/>
      <c r="B271" s="21"/>
      <c r="C271" s="41"/>
      <c r="D271" s="42"/>
      <c r="E271" s="39"/>
      <c r="F271" s="84"/>
      <c r="G271" s="74"/>
      <c r="H271" s="110"/>
      <c r="I271" s="74"/>
      <c r="J271" s="74"/>
      <c r="K271" s="74"/>
      <c r="L271" s="74"/>
      <c r="M271" s="74"/>
      <c r="N271" s="74"/>
      <c r="O271" s="74"/>
      <c r="P271" s="74"/>
      <c r="Q271" s="74"/>
      <c r="R271" s="74"/>
    </row>
    <row r="272" spans="1:18" s="19" customFormat="1" ht="12.75">
      <c r="A272" s="21">
        <v>28</v>
      </c>
      <c r="B272" s="21"/>
      <c r="C272" s="41" t="s">
        <v>148</v>
      </c>
      <c r="D272" s="42"/>
      <c r="E272" s="39"/>
      <c r="F272" s="84"/>
      <c r="G272" s="74"/>
      <c r="H272" s="110"/>
      <c r="I272" s="74"/>
      <c r="J272" s="74"/>
      <c r="K272" s="74"/>
      <c r="L272" s="74"/>
      <c r="M272" s="74"/>
      <c r="N272" s="74"/>
      <c r="O272" s="74"/>
      <c r="P272" s="74"/>
      <c r="Q272" s="74"/>
      <c r="R272" s="74"/>
    </row>
    <row r="273" spans="1:18" s="19" customFormat="1" ht="12.75">
      <c r="A273" s="21">
        <v>28</v>
      </c>
      <c r="B273" s="21"/>
      <c r="C273" s="91" t="s">
        <v>375</v>
      </c>
      <c r="D273" s="50" t="s">
        <v>150</v>
      </c>
      <c r="E273" s="51">
        <v>39113</v>
      </c>
      <c r="F273" s="84"/>
      <c r="G273" s="74">
        <v>-60533898.51000001</v>
      </c>
      <c r="H273" s="110"/>
      <c r="I273" s="74"/>
      <c r="J273" s="74">
        <v>-1053071.02</v>
      </c>
      <c r="K273" s="74">
        <v>-16976159.23</v>
      </c>
      <c r="L273" s="74">
        <v>-39913146.699999996</v>
      </c>
      <c r="M273" s="74">
        <v>0</v>
      </c>
      <c r="N273" s="74">
        <v>0</v>
      </c>
      <c r="O273" s="74">
        <v>0</v>
      </c>
      <c r="P273" s="74">
        <v>-2591521.56</v>
      </c>
      <c r="Q273" s="74">
        <v>0</v>
      </c>
      <c r="R273" s="74">
        <v>0</v>
      </c>
    </row>
    <row r="274" spans="1:18" s="19" customFormat="1" ht="12.75">
      <c r="A274" s="21"/>
      <c r="B274" s="21"/>
      <c r="C274" s="41"/>
      <c r="D274" s="42"/>
      <c r="E274" s="39"/>
      <c r="F274" s="84"/>
      <c r="G274" s="75">
        <v>-60533898.51000001</v>
      </c>
      <c r="H274" s="110"/>
      <c r="I274" s="74"/>
      <c r="J274" s="75">
        <v>-1053071.02</v>
      </c>
      <c r="K274" s="75">
        <v>-16976159.23</v>
      </c>
      <c r="L274" s="75">
        <v>-39913146.699999996</v>
      </c>
      <c r="M274" s="75">
        <v>0</v>
      </c>
      <c r="N274" s="75">
        <v>0</v>
      </c>
      <c r="O274" s="75">
        <v>0</v>
      </c>
      <c r="P274" s="75">
        <v>-2591521.56</v>
      </c>
      <c r="Q274" s="75">
        <v>0</v>
      </c>
      <c r="R274" s="75">
        <v>0</v>
      </c>
    </row>
    <row r="275" spans="1:18" s="19" customFormat="1" ht="12.75">
      <c r="A275" s="21"/>
      <c r="B275" s="21"/>
      <c r="C275" s="41"/>
      <c r="D275" s="42"/>
      <c r="E275" s="39"/>
      <c r="F275" s="84"/>
      <c r="G275" s="74"/>
      <c r="H275" s="110"/>
      <c r="I275" s="74"/>
      <c r="J275" s="74"/>
      <c r="K275" s="74"/>
      <c r="L275" s="74"/>
      <c r="M275" s="74"/>
      <c r="N275" s="74"/>
      <c r="O275" s="74"/>
      <c r="P275" s="74"/>
      <c r="Q275" s="74"/>
      <c r="R275" s="74"/>
    </row>
    <row r="276" spans="1:18" s="19" customFormat="1" ht="12.75">
      <c r="A276" s="21">
        <v>29</v>
      </c>
      <c r="B276" s="21"/>
      <c r="C276" s="41" t="s">
        <v>390</v>
      </c>
      <c r="D276" s="42"/>
      <c r="E276" s="39"/>
      <c r="F276" s="84"/>
      <c r="G276" s="74"/>
      <c r="H276" s="110"/>
      <c r="I276" s="74"/>
      <c r="J276" s="74"/>
      <c r="K276" s="74"/>
      <c r="L276" s="74"/>
      <c r="M276" s="74"/>
      <c r="N276" s="74"/>
      <c r="O276" s="74"/>
      <c r="P276" s="74"/>
      <c r="Q276" s="74"/>
      <c r="R276" s="74"/>
    </row>
    <row r="277" spans="1:18" s="19" customFormat="1" ht="12.75">
      <c r="A277" s="21">
        <v>29</v>
      </c>
      <c r="B277" s="21"/>
      <c r="C277" s="290">
        <v>4221</v>
      </c>
      <c r="D277" s="52" t="s">
        <v>38</v>
      </c>
      <c r="E277" s="53">
        <v>39051</v>
      </c>
      <c r="F277" s="84"/>
      <c r="G277" s="73">
        <v>-39409528.69570014</v>
      </c>
      <c r="H277" s="110"/>
      <c r="I277" s="74"/>
      <c r="J277" s="73">
        <v>0</v>
      </c>
      <c r="K277" s="73">
        <v>0</v>
      </c>
      <c r="L277" s="73">
        <v>0</v>
      </c>
      <c r="M277" s="73">
        <v>0</v>
      </c>
      <c r="N277" s="73">
        <v>0</v>
      </c>
      <c r="O277" s="73">
        <v>0</v>
      </c>
      <c r="P277" s="73">
        <v>-39409528.69570012</v>
      </c>
      <c r="Q277" s="73">
        <v>0</v>
      </c>
      <c r="R277" s="73">
        <v>0</v>
      </c>
    </row>
    <row r="278" spans="1:18" s="19" customFormat="1" ht="12.75">
      <c r="A278" s="21">
        <v>29</v>
      </c>
      <c r="B278" s="21"/>
      <c r="C278" s="36">
        <v>4221</v>
      </c>
      <c r="D278" s="50" t="s">
        <v>150</v>
      </c>
      <c r="E278" s="51">
        <v>39113</v>
      </c>
      <c r="F278" s="84"/>
      <c r="G278" s="74">
        <v>142513041.12450004</v>
      </c>
      <c r="H278" s="110"/>
      <c r="I278" s="74"/>
      <c r="J278" s="74">
        <v>0</v>
      </c>
      <c r="K278" s="74">
        <v>0</v>
      </c>
      <c r="L278" s="74">
        <v>0</v>
      </c>
      <c r="M278" s="74">
        <v>0</v>
      </c>
      <c r="N278" s="74">
        <v>0</v>
      </c>
      <c r="O278" s="74">
        <v>0</v>
      </c>
      <c r="P278" s="74">
        <v>142513041.12449998</v>
      </c>
      <c r="Q278" s="74">
        <v>0</v>
      </c>
      <c r="R278" s="74">
        <v>0</v>
      </c>
    </row>
    <row r="279" spans="1:18" s="19" customFormat="1" ht="12.75">
      <c r="A279" s="21">
        <v>29</v>
      </c>
      <c r="B279" s="21"/>
      <c r="C279" s="290" t="s">
        <v>107</v>
      </c>
      <c r="D279" s="52" t="s">
        <v>38</v>
      </c>
      <c r="E279" s="53">
        <v>39051</v>
      </c>
      <c r="F279" s="84"/>
      <c r="G279" s="73">
        <v>0</v>
      </c>
      <c r="H279" s="110"/>
      <c r="I279" s="74"/>
      <c r="J279" s="73">
        <v>0</v>
      </c>
      <c r="K279" s="73">
        <v>0</v>
      </c>
      <c r="L279" s="73">
        <v>0</v>
      </c>
      <c r="M279" s="73">
        <v>0</v>
      </c>
      <c r="N279" s="73">
        <v>0</v>
      </c>
      <c r="O279" s="73">
        <v>0</v>
      </c>
      <c r="P279" s="73">
        <v>0</v>
      </c>
      <c r="Q279" s="73">
        <v>0</v>
      </c>
      <c r="R279" s="73">
        <v>0</v>
      </c>
    </row>
    <row r="280" spans="1:18" s="19" customFormat="1" ht="12.75">
      <c r="A280" s="21">
        <v>29</v>
      </c>
      <c r="B280" s="21"/>
      <c r="C280" s="36" t="s">
        <v>107</v>
      </c>
      <c r="D280" s="50" t="s">
        <v>150</v>
      </c>
      <c r="E280" s="51">
        <v>39113</v>
      </c>
      <c r="F280" s="84"/>
      <c r="G280" s="74">
        <v>0</v>
      </c>
      <c r="H280" s="110"/>
      <c r="I280" s="74"/>
      <c r="J280" s="74">
        <v>0</v>
      </c>
      <c r="K280" s="74">
        <v>0</v>
      </c>
      <c r="L280" s="74">
        <v>0</v>
      </c>
      <c r="M280" s="74">
        <v>0</v>
      </c>
      <c r="N280" s="74">
        <v>0</v>
      </c>
      <c r="O280" s="74">
        <v>0</v>
      </c>
      <c r="P280" s="74">
        <v>0</v>
      </c>
      <c r="Q280" s="74">
        <v>0</v>
      </c>
      <c r="R280" s="74">
        <v>0</v>
      </c>
    </row>
    <row r="281" spans="1:18" s="19" customFormat="1" ht="12.75">
      <c r="A281" s="21">
        <v>29</v>
      </c>
      <c r="B281" s="21"/>
      <c r="C281" s="290">
        <v>4222</v>
      </c>
      <c r="D281" s="52" t="s">
        <v>38</v>
      </c>
      <c r="E281" s="53">
        <v>39051</v>
      </c>
      <c r="F281" s="84"/>
      <c r="G281" s="73">
        <v>-9554095.660000002</v>
      </c>
      <c r="H281" s="110"/>
      <c r="I281" s="74"/>
      <c r="J281" s="73">
        <v>0</v>
      </c>
      <c r="K281" s="73">
        <v>0</v>
      </c>
      <c r="L281" s="73">
        <v>0</v>
      </c>
      <c r="M281" s="73">
        <v>0</v>
      </c>
      <c r="N281" s="73">
        <v>0</v>
      </c>
      <c r="O281" s="73">
        <v>0</v>
      </c>
      <c r="P281" s="73">
        <v>-9554095.660000002</v>
      </c>
      <c r="Q281" s="73">
        <v>0</v>
      </c>
      <c r="R281" s="73">
        <v>0</v>
      </c>
    </row>
    <row r="282" spans="1:18" s="19" customFormat="1" ht="12.75">
      <c r="A282" s="21">
        <v>29</v>
      </c>
      <c r="B282" s="21"/>
      <c r="C282" s="36">
        <v>4222</v>
      </c>
      <c r="D282" s="50" t="s">
        <v>150</v>
      </c>
      <c r="E282" s="51">
        <v>39113</v>
      </c>
      <c r="F282" s="84"/>
      <c r="G282" s="74">
        <v>12741779.409000002</v>
      </c>
      <c r="H282" s="110"/>
      <c r="I282" s="74"/>
      <c r="J282" s="74">
        <v>0</v>
      </c>
      <c r="K282" s="74">
        <v>0</v>
      </c>
      <c r="L282" s="74">
        <v>0</v>
      </c>
      <c r="M282" s="74">
        <v>0</v>
      </c>
      <c r="N282" s="74">
        <v>0</v>
      </c>
      <c r="O282" s="74">
        <v>0</v>
      </c>
      <c r="P282" s="74">
        <v>12741779.409000002</v>
      </c>
      <c r="Q282" s="74">
        <v>0</v>
      </c>
      <c r="R282" s="74">
        <v>0</v>
      </c>
    </row>
    <row r="283" spans="1:18" s="19" customFormat="1" ht="12.75">
      <c r="A283" s="21"/>
      <c r="B283" s="21"/>
      <c r="C283" s="41"/>
      <c r="D283" s="42"/>
      <c r="E283" s="39"/>
      <c r="F283" s="84"/>
      <c r="G283" s="75">
        <v>106291196.17779991</v>
      </c>
      <c r="H283" s="110"/>
      <c r="I283" s="74"/>
      <c r="J283" s="75">
        <v>0</v>
      </c>
      <c r="K283" s="75">
        <v>0</v>
      </c>
      <c r="L283" s="75">
        <v>0</v>
      </c>
      <c r="M283" s="75">
        <v>0</v>
      </c>
      <c r="N283" s="75">
        <v>0</v>
      </c>
      <c r="O283" s="75">
        <v>0</v>
      </c>
      <c r="P283" s="75">
        <v>106291196.17779988</v>
      </c>
      <c r="Q283" s="75">
        <v>0</v>
      </c>
      <c r="R283" s="75">
        <v>0</v>
      </c>
    </row>
    <row r="284" spans="1:18" s="19" customFormat="1" ht="12.75">
      <c r="A284" s="21"/>
      <c r="B284" s="21"/>
      <c r="C284" s="41"/>
      <c r="D284" s="42"/>
      <c r="E284" s="39"/>
      <c r="F284" s="84"/>
      <c r="G284" s="74"/>
      <c r="H284" s="110"/>
      <c r="I284" s="74"/>
      <c r="J284" s="74"/>
      <c r="K284" s="74"/>
      <c r="L284" s="74"/>
      <c r="M284" s="74"/>
      <c r="N284" s="74"/>
      <c r="O284" s="74"/>
      <c r="P284" s="74"/>
      <c r="Q284" s="74"/>
      <c r="R284" s="74"/>
    </row>
    <row r="285" spans="1:18" s="19" customFormat="1" ht="12.75">
      <c r="A285" s="21">
        <v>30</v>
      </c>
      <c r="B285" s="21"/>
      <c r="C285" s="41" t="s">
        <v>389</v>
      </c>
      <c r="D285" s="42"/>
      <c r="E285" s="39"/>
      <c r="F285" s="84"/>
      <c r="G285" s="74"/>
      <c r="H285" s="110"/>
      <c r="I285" s="74"/>
      <c r="J285" s="74"/>
      <c r="K285" s="74"/>
      <c r="L285" s="74"/>
      <c r="M285" s="74"/>
      <c r="N285" s="74"/>
      <c r="O285" s="74"/>
      <c r="P285" s="74"/>
      <c r="Q285" s="74"/>
      <c r="R285" s="74"/>
    </row>
    <row r="286" spans="1:18" s="19" customFormat="1" ht="12.75">
      <c r="A286" s="21">
        <v>30</v>
      </c>
      <c r="B286" s="21"/>
      <c r="C286" s="290">
        <v>4801</v>
      </c>
      <c r="D286" s="52" t="s">
        <v>38</v>
      </c>
      <c r="E286" s="53">
        <v>39051</v>
      </c>
      <c r="F286" s="84"/>
      <c r="G286" s="73">
        <v>1222484315.0573003</v>
      </c>
      <c r="H286" s="110"/>
      <c r="I286" s="74"/>
      <c r="J286" s="73">
        <v>353369693.48059994</v>
      </c>
      <c r="K286" s="73">
        <v>587068113.1296003</v>
      </c>
      <c r="L286" s="73">
        <v>282046508.4470999</v>
      </c>
      <c r="M286" s="73">
        <v>0</v>
      </c>
      <c r="N286" s="73">
        <v>0</v>
      </c>
      <c r="O286" s="73">
        <v>0</v>
      </c>
      <c r="P286" s="73">
        <v>0</v>
      </c>
      <c r="Q286" s="73">
        <v>0</v>
      </c>
      <c r="R286" s="73">
        <v>0</v>
      </c>
    </row>
    <row r="287" spans="1:18" s="19" customFormat="1" ht="12.75">
      <c r="A287" s="21">
        <v>30</v>
      </c>
      <c r="B287" s="21"/>
      <c r="C287" s="36">
        <v>4801</v>
      </c>
      <c r="D287" s="50" t="s">
        <v>150</v>
      </c>
      <c r="E287" s="51">
        <v>39113</v>
      </c>
      <c r="F287" s="84"/>
      <c r="G287" s="74">
        <v>-1208381988.6132996</v>
      </c>
      <c r="H287" s="110"/>
      <c r="I287" s="74"/>
      <c r="J287" s="74">
        <v>-373860636.82989997</v>
      </c>
      <c r="K287" s="74">
        <v>-602233208.1601</v>
      </c>
      <c r="L287" s="74">
        <v>-232288143.62329996</v>
      </c>
      <c r="M287" s="74">
        <v>0</v>
      </c>
      <c r="N287" s="74">
        <v>0</v>
      </c>
      <c r="O287" s="74">
        <v>0</v>
      </c>
      <c r="P287" s="74">
        <v>0</v>
      </c>
      <c r="Q287" s="74">
        <v>0</v>
      </c>
      <c r="R287" s="74">
        <v>0</v>
      </c>
    </row>
    <row r="288" spans="1:18" s="19" customFormat="1" ht="12.75">
      <c r="A288" s="21">
        <v>30</v>
      </c>
      <c r="B288" s="21"/>
      <c r="C288" s="290" t="s">
        <v>109</v>
      </c>
      <c r="D288" s="52" t="s">
        <v>38</v>
      </c>
      <c r="E288" s="53">
        <v>39051</v>
      </c>
      <c r="F288" s="84"/>
      <c r="G288" s="73">
        <v>31903724.694799986</v>
      </c>
      <c r="H288" s="110"/>
      <c r="I288" s="74"/>
      <c r="J288" s="73">
        <v>0</v>
      </c>
      <c r="K288" s="73">
        <v>0</v>
      </c>
      <c r="L288" s="73">
        <v>0</v>
      </c>
      <c r="M288" s="73">
        <v>0</v>
      </c>
      <c r="N288" s="73">
        <v>0</v>
      </c>
      <c r="O288" s="73">
        <v>0</v>
      </c>
      <c r="P288" s="73">
        <v>31903724.69479999</v>
      </c>
      <c r="Q288" s="73">
        <v>0</v>
      </c>
      <c r="R288" s="73">
        <v>0</v>
      </c>
    </row>
    <row r="289" spans="1:18" s="19" customFormat="1" ht="12.75">
      <c r="A289" s="21">
        <v>30</v>
      </c>
      <c r="B289" s="21"/>
      <c r="C289" s="36" t="s">
        <v>109</v>
      </c>
      <c r="D289" s="50" t="s">
        <v>150</v>
      </c>
      <c r="E289" s="51">
        <v>39113</v>
      </c>
      <c r="F289" s="84"/>
      <c r="G289" s="74">
        <v>-33181541.879799996</v>
      </c>
      <c r="H289" s="110"/>
      <c r="I289" s="74"/>
      <c r="J289" s="74">
        <v>0</v>
      </c>
      <c r="K289" s="74">
        <v>0</v>
      </c>
      <c r="L289" s="74">
        <v>0</v>
      </c>
      <c r="M289" s="74">
        <v>0</v>
      </c>
      <c r="N289" s="74">
        <v>0</v>
      </c>
      <c r="O289" s="74">
        <v>0</v>
      </c>
      <c r="P289" s="74">
        <v>-33181541.87979999</v>
      </c>
      <c r="Q289" s="74">
        <v>0</v>
      </c>
      <c r="R289" s="74">
        <v>0</v>
      </c>
    </row>
    <row r="290" spans="1:18" s="19" customFormat="1" ht="12.75">
      <c r="A290" s="21">
        <v>30</v>
      </c>
      <c r="B290" s="21"/>
      <c r="C290" s="290">
        <v>4802</v>
      </c>
      <c r="D290" s="52" t="s">
        <v>38</v>
      </c>
      <c r="E290" s="53">
        <v>39051</v>
      </c>
      <c r="F290" s="84"/>
      <c r="G290" s="73">
        <v>593208.2801000001</v>
      </c>
      <c r="H290" s="110"/>
      <c r="I290" s="74"/>
      <c r="J290" s="73">
        <v>0</v>
      </c>
      <c r="K290" s="73">
        <v>0</v>
      </c>
      <c r="L290" s="73">
        <v>593208.2800999999</v>
      </c>
      <c r="M290" s="73">
        <v>0</v>
      </c>
      <c r="N290" s="73">
        <v>0</v>
      </c>
      <c r="O290" s="73">
        <v>0</v>
      </c>
      <c r="P290" s="73">
        <v>0</v>
      </c>
      <c r="Q290" s="73">
        <v>0</v>
      </c>
      <c r="R290" s="73">
        <v>0</v>
      </c>
    </row>
    <row r="291" spans="1:18" s="19" customFormat="1" ht="12.75">
      <c r="A291" s="21">
        <v>30</v>
      </c>
      <c r="B291" s="21"/>
      <c r="C291" s="36">
        <v>4802</v>
      </c>
      <c r="D291" s="50" t="s">
        <v>150</v>
      </c>
      <c r="E291" s="51">
        <v>39113</v>
      </c>
      <c r="F291" s="84"/>
      <c r="G291" s="74">
        <v>-426299.4399</v>
      </c>
      <c r="H291" s="110"/>
      <c r="I291" s="74"/>
      <c r="J291" s="74">
        <v>0</v>
      </c>
      <c r="K291" s="74">
        <v>-178050</v>
      </c>
      <c r="L291" s="74">
        <v>-248249.43989999997</v>
      </c>
      <c r="M291" s="74">
        <v>0</v>
      </c>
      <c r="N291" s="74">
        <v>0</v>
      </c>
      <c r="O291" s="74">
        <v>0</v>
      </c>
      <c r="P291" s="74">
        <v>0</v>
      </c>
      <c r="Q291" s="74">
        <v>0</v>
      </c>
      <c r="R291" s="74">
        <v>0</v>
      </c>
    </row>
    <row r="292" spans="1:18" s="19" customFormat="1" ht="12.75">
      <c r="A292" s="21">
        <v>30</v>
      </c>
      <c r="B292" s="21"/>
      <c r="C292" s="290" t="s">
        <v>110</v>
      </c>
      <c r="D292" s="52" t="s">
        <v>38</v>
      </c>
      <c r="E292" s="53">
        <v>39051</v>
      </c>
      <c r="F292" s="84"/>
      <c r="G292" s="73">
        <v>-0.00010000000727595762</v>
      </c>
      <c r="H292" s="110"/>
      <c r="I292" s="74"/>
      <c r="J292" s="73">
        <v>0</v>
      </c>
      <c r="K292" s="73">
        <v>0</v>
      </c>
      <c r="L292" s="73">
        <v>0</v>
      </c>
      <c r="M292" s="73">
        <v>0</v>
      </c>
      <c r="N292" s="73">
        <v>0</v>
      </c>
      <c r="O292" s="73">
        <v>0</v>
      </c>
      <c r="P292" s="73">
        <v>-0.00010000000727595762</v>
      </c>
      <c r="Q292" s="73">
        <v>0</v>
      </c>
      <c r="R292" s="73">
        <v>0</v>
      </c>
    </row>
    <row r="293" spans="1:18" s="19" customFormat="1" ht="12.75">
      <c r="A293" s="21">
        <v>30</v>
      </c>
      <c r="B293" s="21"/>
      <c r="C293" s="36" t="s">
        <v>110</v>
      </c>
      <c r="D293" s="50" t="s">
        <v>150</v>
      </c>
      <c r="E293" s="51">
        <v>39113</v>
      </c>
      <c r="F293" s="84"/>
      <c r="G293" s="74">
        <v>0</v>
      </c>
      <c r="H293" s="110"/>
      <c r="I293" s="74"/>
      <c r="J293" s="74">
        <v>0</v>
      </c>
      <c r="K293" s="74">
        <v>0</v>
      </c>
      <c r="L293" s="74">
        <v>0</v>
      </c>
      <c r="M293" s="74">
        <v>0</v>
      </c>
      <c r="N293" s="74">
        <v>0</v>
      </c>
      <c r="O293" s="74">
        <v>0</v>
      </c>
      <c r="P293" s="74">
        <v>0</v>
      </c>
      <c r="Q293" s="74">
        <v>0</v>
      </c>
      <c r="R293" s="74">
        <v>0</v>
      </c>
    </row>
    <row r="294" spans="1:18" s="19" customFormat="1" ht="12.75">
      <c r="A294" s="21">
        <v>30</v>
      </c>
      <c r="B294" s="21"/>
      <c r="C294" s="290">
        <v>4871</v>
      </c>
      <c r="D294" s="52" t="s">
        <v>38</v>
      </c>
      <c r="E294" s="53">
        <v>39051</v>
      </c>
      <c r="F294" s="84"/>
      <c r="G294" s="73">
        <v>-4.016328603029251E-09</v>
      </c>
      <c r="H294" s="110"/>
      <c r="I294" s="74"/>
      <c r="J294" s="73">
        <v>-9.322320693172514E-12</v>
      </c>
      <c r="K294" s="73">
        <v>-1.862645149230957E-09</v>
      </c>
      <c r="L294" s="73">
        <v>-7.101334631443024E-09</v>
      </c>
      <c r="M294" s="73">
        <v>0</v>
      </c>
      <c r="N294" s="73">
        <v>0</v>
      </c>
      <c r="O294" s="73">
        <v>0</v>
      </c>
      <c r="P294" s="73">
        <v>0</v>
      </c>
      <c r="Q294" s="73">
        <v>0</v>
      </c>
      <c r="R294" s="73">
        <v>0</v>
      </c>
    </row>
    <row r="295" spans="1:18" s="19" customFormat="1" ht="12.75">
      <c r="A295" s="21">
        <v>30</v>
      </c>
      <c r="B295" s="21"/>
      <c r="C295" s="36">
        <v>4871</v>
      </c>
      <c r="D295" s="50" t="s">
        <v>150</v>
      </c>
      <c r="E295" s="51">
        <v>39113</v>
      </c>
      <c r="F295" s="84"/>
      <c r="G295" s="74">
        <v>27334123.34</v>
      </c>
      <c r="H295" s="110"/>
      <c r="I295" s="74"/>
      <c r="J295" s="74">
        <v>10604821.040000003</v>
      </c>
      <c r="K295" s="74">
        <v>7105541.680000001</v>
      </c>
      <c r="L295" s="74">
        <v>9623760.620000005</v>
      </c>
      <c r="M295" s="74">
        <v>0</v>
      </c>
      <c r="N295" s="74">
        <v>0</v>
      </c>
      <c r="O295" s="74">
        <v>0</v>
      </c>
      <c r="P295" s="74">
        <v>0</v>
      </c>
      <c r="Q295" s="74">
        <v>0</v>
      </c>
      <c r="R295" s="74">
        <v>0</v>
      </c>
    </row>
    <row r="296" spans="1:18" s="19" customFormat="1" ht="12.75">
      <c r="A296" s="21">
        <v>30</v>
      </c>
      <c r="B296" s="21"/>
      <c r="C296" s="290" t="s">
        <v>111</v>
      </c>
      <c r="D296" s="52" t="s">
        <v>38</v>
      </c>
      <c r="E296" s="53">
        <v>39051</v>
      </c>
      <c r="F296" s="84"/>
      <c r="G296" s="73">
        <v>0</v>
      </c>
      <c r="H296" s="110"/>
      <c r="I296" s="74"/>
      <c r="J296" s="73">
        <v>0</v>
      </c>
      <c r="K296" s="73">
        <v>0</v>
      </c>
      <c r="L296" s="73">
        <v>0</v>
      </c>
      <c r="M296" s="73">
        <v>0</v>
      </c>
      <c r="N296" s="73">
        <v>0</v>
      </c>
      <c r="O296" s="73">
        <v>0</v>
      </c>
      <c r="P296" s="73">
        <v>0</v>
      </c>
      <c r="Q296" s="73">
        <v>0</v>
      </c>
      <c r="R296" s="73">
        <v>0</v>
      </c>
    </row>
    <row r="297" spans="1:18" s="19" customFormat="1" ht="12.75">
      <c r="A297" s="21">
        <v>30</v>
      </c>
      <c r="B297" s="21"/>
      <c r="C297" s="36" t="s">
        <v>111</v>
      </c>
      <c r="D297" s="50" t="s">
        <v>150</v>
      </c>
      <c r="E297" s="51">
        <v>39113</v>
      </c>
      <c r="F297" s="84"/>
      <c r="G297" s="74">
        <v>0</v>
      </c>
      <c r="H297" s="110"/>
      <c r="I297" s="74"/>
      <c r="J297" s="74">
        <v>0</v>
      </c>
      <c r="K297" s="74">
        <v>0</v>
      </c>
      <c r="L297" s="74">
        <v>0</v>
      </c>
      <c r="M297" s="74">
        <v>0</v>
      </c>
      <c r="N297" s="74">
        <v>0</v>
      </c>
      <c r="O297" s="74">
        <v>0</v>
      </c>
      <c r="P297" s="74">
        <v>0</v>
      </c>
      <c r="Q297" s="74">
        <v>0</v>
      </c>
      <c r="R297" s="74">
        <v>0</v>
      </c>
    </row>
    <row r="298" spans="1:18" s="19" customFormat="1" ht="12.75">
      <c r="A298" s="21">
        <v>30</v>
      </c>
      <c r="B298" s="21"/>
      <c r="C298" s="290">
        <v>4872</v>
      </c>
      <c r="D298" s="52" t="s">
        <v>38</v>
      </c>
      <c r="E298" s="53">
        <v>39051</v>
      </c>
      <c r="F298" s="84"/>
      <c r="G298" s="73">
        <v>0</v>
      </c>
      <c r="H298" s="110"/>
      <c r="I298" s="74"/>
      <c r="J298" s="73">
        <v>0</v>
      </c>
      <c r="K298" s="73">
        <v>0</v>
      </c>
      <c r="L298" s="73">
        <v>0</v>
      </c>
      <c r="M298" s="73">
        <v>0</v>
      </c>
      <c r="N298" s="73">
        <v>0</v>
      </c>
      <c r="O298" s="73">
        <v>0</v>
      </c>
      <c r="P298" s="73">
        <v>0</v>
      </c>
      <c r="Q298" s="73">
        <v>0</v>
      </c>
      <c r="R298" s="73">
        <v>0</v>
      </c>
    </row>
    <row r="299" spans="1:18" s="19" customFormat="1" ht="12.75">
      <c r="A299" s="21">
        <v>30</v>
      </c>
      <c r="B299" s="21"/>
      <c r="C299" s="36">
        <v>4872</v>
      </c>
      <c r="D299" s="50" t="s">
        <v>150</v>
      </c>
      <c r="E299" s="51">
        <v>39113</v>
      </c>
      <c r="F299" s="84"/>
      <c r="G299" s="74">
        <v>0</v>
      </c>
      <c r="H299" s="110"/>
      <c r="I299" s="74"/>
      <c r="J299" s="74">
        <v>0</v>
      </c>
      <c r="K299" s="74">
        <v>0</v>
      </c>
      <c r="L299" s="74">
        <v>0</v>
      </c>
      <c r="M299" s="74">
        <v>0</v>
      </c>
      <c r="N299" s="74">
        <v>0</v>
      </c>
      <c r="O299" s="74">
        <v>0</v>
      </c>
      <c r="P299" s="74">
        <v>0</v>
      </c>
      <c r="Q299" s="74">
        <v>0</v>
      </c>
      <c r="R299" s="74">
        <v>0</v>
      </c>
    </row>
    <row r="300" spans="1:18" s="19" customFormat="1" ht="12.75">
      <c r="A300" s="21">
        <v>30</v>
      </c>
      <c r="B300" s="21"/>
      <c r="C300" s="290">
        <v>4881</v>
      </c>
      <c r="D300" s="52" t="s">
        <v>38</v>
      </c>
      <c r="E300" s="53">
        <v>39051</v>
      </c>
      <c r="F300" s="84"/>
      <c r="G300" s="73">
        <v>0</v>
      </c>
      <c r="H300" s="110"/>
      <c r="I300" s="74"/>
      <c r="J300" s="73">
        <v>0</v>
      </c>
      <c r="K300" s="73">
        <v>0</v>
      </c>
      <c r="L300" s="73">
        <v>0</v>
      </c>
      <c r="M300" s="73">
        <v>0</v>
      </c>
      <c r="N300" s="73">
        <v>0</v>
      </c>
      <c r="O300" s="73">
        <v>0</v>
      </c>
      <c r="P300" s="73">
        <v>0</v>
      </c>
      <c r="Q300" s="73">
        <v>0</v>
      </c>
      <c r="R300" s="73">
        <v>0</v>
      </c>
    </row>
    <row r="301" spans="1:18" s="19" customFormat="1" ht="12.75">
      <c r="A301" s="21">
        <v>30</v>
      </c>
      <c r="B301" s="21"/>
      <c r="C301" s="36">
        <v>4881</v>
      </c>
      <c r="D301" s="50" t="s">
        <v>150</v>
      </c>
      <c r="E301" s="51">
        <v>39113</v>
      </c>
      <c r="F301" s="84"/>
      <c r="G301" s="74">
        <v>0</v>
      </c>
      <c r="H301" s="110"/>
      <c r="I301" s="74"/>
      <c r="J301" s="74">
        <v>0</v>
      </c>
      <c r="K301" s="74">
        <v>0</v>
      </c>
      <c r="L301" s="74">
        <v>0</v>
      </c>
      <c r="M301" s="74">
        <v>0</v>
      </c>
      <c r="N301" s="74">
        <v>0</v>
      </c>
      <c r="O301" s="74">
        <v>0</v>
      </c>
      <c r="P301" s="74">
        <v>0</v>
      </c>
      <c r="Q301" s="74">
        <v>0</v>
      </c>
      <c r="R301" s="74">
        <v>0</v>
      </c>
    </row>
    <row r="302" spans="1:18" s="19" customFormat="1" ht="12.75">
      <c r="A302" s="21">
        <v>30</v>
      </c>
      <c r="B302" s="21"/>
      <c r="C302" s="290" t="s">
        <v>112</v>
      </c>
      <c r="D302" s="52" t="s">
        <v>38</v>
      </c>
      <c r="E302" s="53">
        <v>39051</v>
      </c>
      <c r="F302" s="84"/>
      <c r="G302" s="73">
        <v>0</v>
      </c>
      <c r="H302" s="110"/>
      <c r="I302" s="74"/>
      <c r="J302" s="73">
        <v>0</v>
      </c>
      <c r="K302" s="73">
        <v>0</v>
      </c>
      <c r="L302" s="73">
        <v>0</v>
      </c>
      <c r="M302" s="73">
        <v>0</v>
      </c>
      <c r="N302" s="73">
        <v>0</v>
      </c>
      <c r="O302" s="73">
        <v>0</v>
      </c>
      <c r="P302" s="73">
        <v>0</v>
      </c>
      <c r="Q302" s="73">
        <v>0</v>
      </c>
      <c r="R302" s="73">
        <v>0</v>
      </c>
    </row>
    <row r="303" spans="1:18" s="19" customFormat="1" ht="12.75">
      <c r="A303" s="21">
        <v>30</v>
      </c>
      <c r="B303" s="21"/>
      <c r="C303" s="36" t="s">
        <v>112</v>
      </c>
      <c r="D303" s="50" t="s">
        <v>150</v>
      </c>
      <c r="E303" s="51">
        <v>39113</v>
      </c>
      <c r="F303" s="84"/>
      <c r="G303" s="74">
        <v>0</v>
      </c>
      <c r="H303" s="110"/>
      <c r="I303" s="74"/>
      <c r="J303" s="74">
        <v>0</v>
      </c>
      <c r="K303" s="74">
        <v>0</v>
      </c>
      <c r="L303" s="74">
        <v>0</v>
      </c>
      <c r="M303" s="74">
        <v>0</v>
      </c>
      <c r="N303" s="74">
        <v>0</v>
      </c>
      <c r="O303" s="74">
        <v>0</v>
      </c>
      <c r="P303" s="74">
        <v>0</v>
      </c>
      <c r="Q303" s="74">
        <v>0</v>
      </c>
      <c r="R303" s="74">
        <v>0</v>
      </c>
    </row>
    <row r="304" spans="1:18" s="19" customFormat="1" ht="12.75">
      <c r="A304" s="21">
        <v>30</v>
      </c>
      <c r="B304" s="21"/>
      <c r="C304" s="290">
        <v>4882</v>
      </c>
      <c r="D304" s="52" t="s">
        <v>38</v>
      </c>
      <c r="E304" s="53">
        <v>39051</v>
      </c>
      <c r="F304" s="84"/>
      <c r="G304" s="73">
        <v>0</v>
      </c>
      <c r="H304" s="110"/>
      <c r="I304" s="74"/>
      <c r="J304" s="73">
        <v>0</v>
      </c>
      <c r="K304" s="73">
        <v>0</v>
      </c>
      <c r="L304" s="73">
        <v>0</v>
      </c>
      <c r="M304" s="73">
        <v>0</v>
      </c>
      <c r="N304" s="73">
        <v>0</v>
      </c>
      <c r="O304" s="73">
        <v>0</v>
      </c>
      <c r="P304" s="73">
        <v>0</v>
      </c>
      <c r="Q304" s="73">
        <v>0</v>
      </c>
      <c r="R304" s="73">
        <v>0</v>
      </c>
    </row>
    <row r="305" spans="1:18" s="19" customFormat="1" ht="12.75">
      <c r="A305" s="21">
        <v>30</v>
      </c>
      <c r="B305" s="21"/>
      <c r="C305" s="36">
        <v>4882</v>
      </c>
      <c r="D305" s="50" t="s">
        <v>150</v>
      </c>
      <c r="E305" s="51">
        <v>39113</v>
      </c>
      <c r="F305" s="84"/>
      <c r="G305" s="74">
        <v>0</v>
      </c>
      <c r="H305" s="110"/>
      <c r="I305" s="74"/>
      <c r="J305" s="74">
        <v>0</v>
      </c>
      <c r="K305" s="74">
        <v>0</v>
      </c>
      <c r="L305" s="74">
        <v>0</v>
      </c>
      <c r="M305" s="74">
        <v>0</v>
      </c>
      <c r="N305" s="74">
        <v>0</v>
      </c>
      <c r="O305" s="74">
        <v>0</v>
      </c>
      <c r="P305" s="74">
        <v>0</v>
      </c>
      <c r="Q305" s="74">
        <v>0</v>
      </c>
      <c r="R305" s="74">
        <v>0</v>
      </c>
    </row>
    <row r="306" spans="1:18" s="19" customFormat="1" ht="12.75">
      <c r="A306" s="21">
        <v>30</v>
      </c>
      <c r="B306" s="21"/>
      <c r="C306" s="290" t="s">
        <v>113</v>
      </c>
      <c r="D306" s="52" t="s">
        <v>38</v>
      </c>
      <c r="E306" s="53">
        <v>39051</v>
      </c>
      <c r="F306" s="84"/>
      <c r="G306" s="73">
        <v>0</v>
      </c>
      <c r="H306" s="110"/>
      <c r="I306" s="74"/>
      <c r="J306" s="73">
        <v>0</v>
      </c>
      <c r="K306" s="73">
        <v>0</v>
      </c>
      <c r="L306" s="73">
        <v>0</v>
      </c>
      <c r="M306" s="73">
        <v>0</v>
      </c>
      <c r="N306" s="73">
        <v>0</v>
      </c>
      <c r="O306" s="73">
        <v>0</v>
      </c>
      <c r="P306" s="73">
        <v>0</v>
      </c>
      <c r="Q306" s="73">
        <v>0</v>
      </c>
      <c r="R306" s="73">
        <v>0</v>
      </c>
    </row>
    <row r="307" spans="1:18" s="19" customFormat="1" ht="12.75">
      <c r="A307" s="21">
        <v>30</v>
      </c>
      <c r="B307" s="21"/>
      <c r="C307" s="36" t="s">
        <v>113</v>
      </c>
      <c r="D307" s="50" t="s">
        <v>150</v>
      </c>
      <c r="E307" s="51">
        <v>39113</v>
      </c>
      <c r="F307" s="84"/>
      <c r="G307" s="74">
        <v>0</v>
      </c>
      <c r="H307" s="110"/>
      <c r="I307" s="74"/>
      <c r="J307" s="74">
        <v>0</v>
      </c>
      <c r="K307" s="74">
        <v>0</v>
      </c>
      <c r="L307" s="74">
        <v>0</v>
      </c>
      <c r="M307" s="74">
        <v>0</v>
      </c>
      <c r="N307" s="74">
        <v>0</v>
      </c>
      <c r="O307" s="74">
        <v>0</v>
      </c>
      <c r="P307" s="74">
        <v>0</v>
      </c>
      <c r="Q307" s="74">
        <v>0</v>
      </c>
      <c r="R307" s="74">
        <v>0</v>
      </c>
    </row>
    <row r="308" spans="1:18" s="19" customFormat="1" ht="12.75">
      <c r="A308" s="21"/>
      <c r="B308" s="21"/>
      <c r="C308" s="41"/>
      <c r="D308" s="42"/>
      <c r="E308" s="39"/>
      <c r="F308" s="84"/>
      <c r="G308" s="75">
        <v>40325541.43910071</v>
      </c>
      <c r="H308" s="110"/>
      <c r="I308" s="74"/>
      <c r="J308" s="75">
        <v>-9886122.309300024</v>
      </c>
      <c r="K308" s="75">
        <v>-8237603.350499698</v>
      </c>
      <c r="L308" s="75">
        <v>59727084.283999965</v>
      </c>
      <c r="M308" s="75">
        <v>0</v>
      </c>
      <c r="N308" s="75">
        <v>0</v>
      </c>
      <c r="O308" s="75">
        <v>0</v>
      </c>
      <c r="P308" s="75">
        <v>-1277817.1851000024</v>
      </c>
      <c r="Q308" s="75">
        <v>0</v>
      </c>
      <c r="R308" s="75">
        <v>0</v>
      </c>
    </row>
    <row r="309" spans="1:18" s="19" customFormat="1" ht="12.75">
      <c r="A309" s="21"/>
      <c r="B309" s="21"/>
      <c r="C309" s="41"/>
      <c r="D309" s="42"/>
      <c r="E309" s="39"/>
      <c r="F309" s="84"/>
      <c r="G309" s="74"/>
      <c r="H309" s="110"/>
      <c r="I309" s="74"/>
      <c r="J309" s="74"/>
      <c r="K309" s="74"/>
      <c r="L309" s="74"/>
      <c r="M309" s="74"/>
      <c r="N309" s="74"/>
      <c r="O309" s="74"/>
      <c r="P309" s="74"/>
      <c r="Q309" s="74"/>
      <c r="R309" s="74"/>
    </row>
    <row r="310" spans="1:18" s="19" customFormat="1" ht="12.75">
      <c r="A310" s="21">
        <v>31</v>
      </c>
      <c r="B310" s="21"/>
      <c r="C310" s="303" t="s">
        <v>149</v>
      </c>
      <c r="D310" s="42"/>
      <c r="E310" s="39"/>
      <c r="F310" s="84"/>
      <c r="G310" s="74"/>
      <c r="H310" s="110"/>
      <c r="I310" s="74"/>
      <c r="J310" s="74"/>
      <c r="K310" s="74"/>
      <c r="L310" s="74"/>
      <c r="M310" s="74"/>
      <c r="N310" s="74"/>
      <c r="O310" s="74"/>
      <c r="P310" s="74"/>
      <c r="Q310" s="74"/>
      <c r="R310" s="74"/>
    </row>
    <row r="311" spans="1:18" s="19" customFormat="1" ht="12.75">
      <c r="A311" s="21">
        <v>31</v>
      </c>
      <c r="B311" s="21"/>
      <c r="C311" s="304" t="s">
        <v>104</v>
      </c>
      <c r="D311" s="50" t="s">
        <v>150</v>
      </c>
      <c r="E311" s="51">
        <v>39113</v>
      </c>
      <c r="F311" s="40"/>
      <c r="G311" s="300"/>
      <c r="H311" s="110"/>
      <c r="I311" s="74"/>
      <c r="J311" s="300"/>
      <c r="K311" s="300"/>
      <c r="L311" s="300"/>
      <c r="M311" s="300"/>
      <c r="N311" s="300"/>
      <c r="O311" s="300"/>
      <c r="P311" s="300"/>
      <c r="Q311" s="300"/>
      <c r="R311" s="300"/>
    </row>
    <row r="312" spans="1:18" s="19" customFormat="1" ht="12.75">
      <c r="A312" s="21">
        <v>31</v>
      </c>
      <c r="B312" s="21"/>
      <c r="C312" s="305" t="s">
        <v>104</v>
      </c>
      <c r="D312" s="52" t="s">
        <v>38</v>
      </c>
      <c r="E312" s="53">
        <v>39051</v>
      </c>
      <c r="F312" s="40"/>
      <c r="G312" s="300"/>
      <c r="H312" s="110"/>
      <c r="I312" s="74"/>
      <c r="J312" s="300"/>
      <c r="K312" s="300"/>
      <c r="L312" s="300"/>
      <c r="M312" s="300"/>
      <c r="N312" s="300"/>
      <c r="O312" s="300"/>
      <c r="P312" s="300"/>
      <c r="Q312" s="300"/>
      <c r="R312" s="300"/>
    </row>
    <row r="313" spans="1:18" s="19" customFormat="1" ht="12.75">
      <c r="A313" s="21"/>
      <c r="B313" s="21"/>
      <c r="C313" s="41"/>
      <c r="D313" s="42"/>
      <c r="E313" s="39"/>
      <c r="F313" s="84"/>
      <c r="G313" s="75">
        <v>0</v>
      </c>
      <c r="H313" s="110"/>
      <c r="I313" s="74"/>
      <c r="J313" s="75">
        <v>0</v>
      </c>
      <c r="K313" s="75">
        <v>0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</row>
    <row r="314" spans="1:18" s="19" customFormat="1" ht="12.75">
      <c r="A314" s="21"/>
      <c r="B314" s="21"/>
      <c r="C314" s="41"/>
      <c r="D314" s="42"/>
      <c r="E314" s="39"/>
      <c r="F314" s="84"/>
      <c r="G314" s="74"/>
      <c r="H314" s="110"/>
      <c r="I314" s="74"/>
      <c r="J314" s="74"/>
      <c r="K314" s="74"/>
      <c r="L314" s="74"/>
      <c r="M314" s="74"/>
      <c r="N314" s="74"/>
      <c r="O314" s="74"/>
      <c r="P314" s="74"/>
      <c r="Q314" s="74"/>
      <c r="R314" s="74"/>
    </row>
    <row r="315" spans="1:18" s="19" customFormat="1" ht="12.75">
      <c r="A315" s="21">
        <v>32</v>
      </c>
      <c r="B315" s="21"/>
      <c r="C315" s="41" t="s">
        <v>24</v>
      </c>
      <c r="D315" s="42"/>
      <c r="E315" s="39"/>
      <c r="F315" s="84"/>
      <c r="G315" s="74"/>
      <c r="H315" s="110"/>
      <c r="I315" s="74"/>
      <c r="J315" s="74"/>
      <c r="K315" s="74"/>
      <c r="L315" s="74"/>
      <c r="M315" s="74"/>
      <c r="N315" s="74"/>
      <c r="O315" s="74"/>
      <c r="P315" s="74"/>
      <c r="Q315" s="74"/>
      <c r="R315" s="74"/>
    </row>
    <row r="316" spans="1:18" s="19" customFormat="1" ht="12.75">
      <c r="A316" s="21"/>
      <c r="B316" s="21"/>
      <c r="C316" s="41"/>
      <c r="D316" s="42"/>
      <c r="E316" s="39"/>
      <c r="F316" s="84"/>
      <c r="G316" s="74"/>
      <c r="H316" s="110"/>
      <c r="I316" s="74"/>
      <c r="J316" s="74"/>
      <c r="K316" s="74"/>
      <c r="L316" s="74"/>
      <c r="M316" s="74"/>
      <c r="N316" s="74"/>
      <c r="O316" s="74"/>
      <c r="P316" s="74"/>
      <c r="Q316" s="74"/>
      <c r="R316" s="74"/>
    </row>
    <row r="317" spans="1:18" s="81" customFormat="1" ht="12.75">
      <c r="A317" s="26">
        <v>33</v>
      </c>
      <c r="B317" s="26"/>
      <c r="C317" s="101"/>
      <c r="D317" s="102"/>
      <c r="E317" s="103"/>
      <c r="F317" s="104"/>
      <c r="G317" s="77">
        <v>705304015.5123998</v>
      </c>
      <c r="H317" s="112"/>
      <c r="I317" s="77"/>
      <c r="J317" s="77">
        <v>104316983.3500999</v>
      </c>
      <c r="K317" s="77">
        <v>114553616.39159983</v>
      </c>
      <c r="L317" s="77">
        <v>403595325.10730016</v>
      </c>
      <c r="M317" s="77">
        <v>-429912.55</v>
      </c>
      <c r="N317" s="77">
        <v>-2.9103830456733704E-11</v>
      </c>
      <c r="O317" s="77">
        <v>0</v>
      </c>
      <c r="P317" s="77">
        <v>91338022.84319988</v>
      </c>
      <c r="Q317" s="77">
        <v>-8070019.629799999</v>
      </c>
      <c r="R317" s="77">
        <v>0</v>
      </c>
    </row>
    <row r="318" spans="1:18" s="19" customFormat="1" ht="12.75">
      <c r="A318" s="21"/>
      <c r="B318" s="21"/>
      <c r="C318" s="41"/>
      <c r="D318" s="42"/>
      <c r="E318" s="39"/>
      <c r="F318" s="84"/>
      <c r="G318" s="74"/>
      <c r="H318" s="110"/>
      <c r="I318" s="74"/>
      <c r="J318" s="74"/>
      <c r="K318" s="74"/>
      <c r="L318" s="74"/>
      <c r="M318" s="74"/>
      <c r="N318" s="74"/>
      <c r="O318" s="74"/>
      <c r="P318" s="74"/>
      <c r="Q318" s="74"/>
      <c r="R318" s="74"/>
    </row>
    <row r="319" spans="1:18" s="19" customFormat="1" ht="12.75">
      <c r="A319" s="21"/>
      <c r="B319" s="21"/>
      <c r="C319" s="277" t="s">
        <v>363</v>
      </c>
      <c r="D319" s="278" t="s">
        <v>150</v>
      </c>
      <c r="E319" s="279">
        <v>39113</v>
      </c>
      <c r="F319" s="84"/>
      <c r="G319" s="280">
        <v>-619937296.9599998</v>
      </c>
      <c r="H319" s="110"/>
      <c r="I319" s="74"/>
      <c r="J319" s="280">
        <v>-104878200.98000003</v>
      </c>
      <c r="K319" s="280">
        <v>-111072667.84999998</v>
      </c>
      <c r="L319" s="280">
        <v>-403915583.34</v>
      </c>
      <c r="M319" s="280">
        <v>0</v>
      </c>
      <c r="N319" s="280">
        <v>0</v>
      </c>
      <c r="O319" s="280">
        <v>0</v>
      </c>
      <c r="P319" s="280">
        <v>-70844.78999999352</v>
      </c>
      <c r="Q319" s="280">
        <v>0</v>
      </c>
      <c r="R319" s="280">
        <v>0</v>
      </c>
    </row>
    <row r="320" spans="1:18" s="19" customFormat="1" ht="12.75">
      <c r="A320" s="21"/>
      <c r="B320" s="21"/>
      <c r="C320" s="277"/>
      <c r="D320" s="278"/>
      <c r="E320" s="279"/>
      <c r="F320" s="84"/>
      <c r="G320" s="280"/>
      <c r="H320" s="110"/>
      <c r="I320" s="74"/>
      <c r="J320" s="280"/>
      <c r="K320" s="280"/>
      <c r="L320" s="280"/>
      <c r="M320" s="280"/>
      <c r="N320" s="280"/>
      <c r="O320" s="280"/>
      <c r="P320" s="280"/>
      <c r="Q320" s="280"/>
      <c r="R320" s="280"/>
    </row>
    <row r="321" spans="1:18" s="19" customFormat="1" ht="12.75">
      <c r="A321" s="21"/>
      <c r="B321" s="21"/>
      <c r="C321" s="277"/>
      <c r="D321" s="278"/>
      <c r="E321" s="279"/>
      <c r="F321" s="84"/>
      <c r="G321" s="280"/>
      <c r="H321" s="110"/>
      <c r="I321" s="74"/>
      <c r="J321" s="280"/>
      <c r="K321" s="280"/>
      <c r="L321" s="280"/>
      <c r="M321" s="280"/>
      <c r="N321" s="280"/>
      <c r="O321" s="280"/>
      <c r="P321" s="85"/>
      <c r="Q321" s="280"/>
      <c r="R321" s="280"/>
    </row>
    <row r="322" spans="1:18" s="19" customFormat="1" ht="18">
      <c r="A322" s="307" t="s">
        <v>384</v>
      </c>
      <c r="B322" s="21"/>
      <c r="C322" s="277"/>
      <c r="D322" s="278"/>
      <c r="E322" s="279"/>
      <c r="F322" s="84"/>
      <c r="G322" s="280"/>
      <c r="H322" s="110"/>
      <c r="I322" s="74"/>
      <c r="J322" s="280"/>
      <c r="K322" s="280"/>
      <c r="L322" s="280"/>
      <c r="M322" s="280"/>
      <c r="N322" s="280"/>
      <c r="O322" s="280"/>
      <c r="P322" s="280"/>
      <c r="Q322" s="280"/>
      <c r="R322" s="280"/>
    </row>
    <row r="323" spans="1:18" s="19" customFormat="1" ht="12.75">
      <c r="A323" s="21"/>
      <c r="B323" s="15" t="s">
        <v>366</v>
      </c>
      <c r="C323" s="41"/>
      <c r="D323" s="42"/>
      <c r="E323" s="39"/>
      <c r="F323" s="84"/>
      <c r="G323" s="74"/>
      <c r="H323" s="110"/>
      <c r="I323" s="74"/>
      <c r="J323" s="74"/>
      <c r="K323" s="74"/>
      <c r="L323" s="74"/>
      <c r="M323" s="74"/>
      <c r="N323" s="74"/>
      <c r="O323" s="74"/>
      <c r="P323" s="74"/>
      <c r="Q323" s="74"/>
      <c r="R323" s="74"/>
    </row>
    <row r="324" spans="1:18" s="19" customFormat="1" ht="12.75">
      <c r="A324" s="21"/>
      <c r="B324" s="21"/>
      <c r="C324" s="35" t="s">
        <v>365</v>
      </c>
      <c r="D324" s="50" t="s">
        <v>150</v>
      </c>
      <c r="E324" s="51">
        <v>39113</v>
      </c>
      <c r="F324" s="40"/>
      <c r="G324" s="74">
        <v>14677355.090000004</v>
      </c>
      <c r="H324" s="110"/>
      <c r="I324" s="74"/>
      <c r="J324" s="74">
        <v>561214.63</v>
      </c>
      <c r="K324" s="74">
        <v>13686227.910000002</v>
      </c>
      <c r="L324" s="74">
        <v>0</v>
      </c>
      <c r="M324" s="74">
        <v>429912.55</v>
      </c>
      <c r="N324" s="74">
        <v>0</v>
      </c>
      <c r="O324" s="74">
        <v>0</v>
      </c>
      <c r="P324" s="74">
        <v>0</v>
      </c>
      <c r="Q324" s="74">
        <v>0</v>
      </c>
      <c r="R324" s="74">
        <v>0</v>
      </c>
    </row>
    <row r="325" spans="1:18" s="19" customFormat="1" ht="12.75">
      <c r="A325" s="21"/>
      <c r="B325" s="21"/>
      <c r="C325" s="35"/>
      <c r="D325" s="50"/>
      <c r="E325" s="51"/>
      <c r="F325" s="40"/>
      <c r="G325" s="74"/>
      <c r="H325" s="110"/>
      <c r="I325" s="74"/>
      <c r="J325" s="74"/>
      <c r="K325" s="74"/>
      <c r="L325" s="74"/>
      <c r="M325" s="74"/>
      <c r="N325" s="74"/>
      <c r="O325" s="74"/>
      <c r="P325" s="74"/>
      <c r="Q325" s="74"/>
      <c r="R325" s="74"/>
    </row>
    <row r="326" spans="1:18" s="19" customFormat="1" ht="12.75">
      <c r="A326" s="21"/>
      <c r="B326" s="15" t="s">
        <v>386</v>
      </c>
      <c r="C326" s="35"/>
      <c r="D326" s="50"/>
      <c r="E326" s="51"/>
      <c r="F326" s="40"/>
      <c r="G326" s="74"/>
      <c r="H326" s="110"/>
      <c r="I326" s="74"/>
      <c r="J326" s="74"/>
      <c r="K326" s="74"/>
      <c r="L326" s="74"/>
      <c r="M326" s="74"/>
      <c r="N326" s="74"/>
      <c r="O326" s="74"/>
      <c r="P326" s="74"/>
      <c r="Q326" s="74"/>
      <c r="R326" s="74"/>
    </row>
    <row r="327" spans="1:18" s="19" customFormat="1" ht="12.75">
      <c r="A327" s="21"/>
      <c r="B327" s="21"/>
      <c r="C327" s="35" t="s">
        <v>385</v>
      </c>
      <c r="D327" s="50" t="s">
        <v>150</v>
      </c>
      <c r="E327" s="51">
        <v>39113</v>
      </c>
      <c r="F327" s="40"/>
      <c r="G327" s="74">
        <v>-17167183.450000003</v>
      </c>
      <c r="H327" s="110"/>
      <c r="I327" s="74"/>
      <c r="J327" s="300"/>
      <c r="K327" s="74">
        <v>-17167183.450000003</v>
      </c>
      <c r="L327" s="300"/>
      <c r="M327" s="300"/>
      <c r="N327" s="300"/>
      <c r="O327" s="300"/>
      <c r="P327" s="300"/>
      <c r="Q327" s="300"/>
      <c r="R327" s="300"/>
    </row>
    <row r="328" spans="1:18" s="19" customFormat="1" ht="12.75">
      <c r="A328" s="21"/>
      <c r="B328" s="21"/>
      <c r="C328" s="35"/>
      <c r="D328" s="50"/>
      <c r="E328" s="51"/>
      <c r="F328" s="40"/>
      <c r="G328" s="74"/>
      <c r="H328" s="110"/>
      <c r="I328" s="74"/>
      <c r="J328" s="74"/>
      <c r="K328" s="74"/>
      <c r="L328" s="74"/>
      <c r="M328" s="74"/>
      <c r="N328" s="74"/>
      <c r="O328" s="74"/>
      <c r="P328" s="74"/>
      <c r="Q328" s="74"/>
      <c r="R328" s="74"/>
    </row>
    <row r="329" spans="1:18" s="19" customFormat="1" ht="12.75">
      <c r="A329" s="21"/>
      <c r="B329" s="81" t="s">
        <v>380</v>
      </c>
      <c r="C329" s="41"/>
      <c r="D329" s="42"/>
      <c r="E329" s="39"/>
      <c r="F329" s="84"/>
      <c r="G329" s="74">
        <v>-8070019.629799999</v>
      </c>
      <c r="H329" s="110"/>
      <c r="I329" s="74"/>
      <c r="J329" s="74"/>
      <c r="K329" s="74"/>
      <c r="L329" s="74"/>
      <c r="M329" s="74"/>
      <c r="N329" s="74"/>
      <c r="O329" s="74"/>
      <c r="P329" s="74"/>
      <c r="Q329" s="74">
        <v>-8070019.629799999</v>
      </c>
      <c r="R329" s="74"/>
    </row>
    <row r="330" spans="1:18" s="19" customFormat="1" ht="12.75">
      <c r="A330" s="21"/>
      <c r="B330" s="81" t="s">
        <v>381</v>
      </c>
      <c r="C330" s="41"/>
      <c r="D330" s="42"/>
      <c r="E330" s="39"/>
      <c r="F330" s="84"/>
      <c r="G330" s="74"/>
      <c r="H330" s="110"/>
      <c r="I330" s="74"/>
      <c r="J330" s="74"/>
      <c r="K330" s="74"/>
      <c r="L330" s="74"/>
      <c r="M330" s="74"/>
      <c r="N330" s="74"/>
      <c r="O330" s="74"/>
      <c r="P330" s="74"/>
      <c r="Q330" s="74"/>
      <c r="R330" s="74"/>
    </row>
    <row r="331" spans="1:18" s="19" customFormat="1" ht="12.75">
      <c r="A331" s="21"/>
      <c r="B331" s="81" t="s">
        <v>382</v>
      </c>
      <c r="C331" s="41"/>
      <c r="D331" s="42"/>
      <c r="E331" s="39"/>
      <c r="F331" s="84"/>
      <c r="G331" s="74"/>
      <c r="H331" s="110"/>
      <c r="I331" s="74"/>
      <c r="J331" s="74"/>
      <c r="K331" s="74"/>
      <c r="L331" s="74"/>
      <c r="M331" s="74"/>
      <c r="N331" s="74"/>
      <c r="O331" s="74"/>
      <c r="P331" s="74"/>
      <c r="Q331" s="74"/>
      <c r="R331" s="74"/>
    </row>
    <row r="332" spans="1:18" s="19" customFormat="1" ht="12.75">
      <c r="A332" s="21"/>
      <c r="B332" s="81"/>
      <c r="C332" s="41"/>
      <c r="D332" s="42"/>
      <c r="E332" s="39"/>
      <c r="F332" s="84"/>
      <c r="G332" s="74"/>
      <c r="H332" s="110"/>
      <c r="I332" s="74"/>
      <c r="J332" s="74"/>
      <c r="K332" s="74"/>
      <c r="L332" s="74"/>
      <c r="M332" s="74"/>
      <c r="N332" s="74"/>
      <c r="O332" s="74"/>
      <c r="P332" s="74"/>
      <c r="Q332" s="74"/>
      <c r="R332" s="74"/>
    </row>
    <row r="333" spans="1:18" s="19" customFormat="1" ht="12.75">
      <c r="A333" s="21"/>
      <c r="B333" s="89" t="s">
        <v>376</v>
      </c>
      <c r="C333" s="41"/>
      <c r="D333" s="42"/>
      <c r="E333" s="39"/>
      <c r="F333" s="84"/>
      <c r="G333" s="74"/>
      <c r="H333" s="110"/>
      <c r="I333" s="74"/>
      <c r="J333" s="74"/>
      <c r="K333" s="74"/>
      <c r="L333" s="74"/>
      <c r="M333" s="74"/>
      <c r="N333" s="74"/>
      <c r="O333" s="74"/>
      <c r="P333" s="74"/>
      <c r="Q333" s="74"/>
      <c r="R333" s="74"/>
    </row>
    <row r="334" spans="1:18" s="19" customFormat="1" ht="12.75">
      <c r="A334" s="21"/>
      <c r="B334" s="89" t="s">
        <v>377</v>
      </c>
      <c r="C334" s="41"/>
      <c r="D334" s="42"/>
      <c r="E334" s="39"/>
      <c r="F334" s="84"/>
      <c r="G334" s="74"/>
      <c r="H334" s="110"/>
      <c r="I334" s="74"/>
      <c r="J334" s="74"/>
      <c r="K334" s="74"/>
      <c r="L334" s="74"/>
      <c r="M334" s="74"/>
      <c r="N334" s="74"/>
      <c r="O334" s="74"/>
      <c r="P334" s="74"/>
      <c r="Q334" s="74"/>
      <c r="R334" s="74"/>
    </row>
    <row r="335" spans="1:18" s="19" customFormat="1" ht="12.75">
      <c r="A335" s="21"/>
      <c r="B335" s="36"/>
      <c r="C335" s="41"/>
      <c r="D335" s="42"/>
      <c r="E335" s="39"/>
      <c r="F335" s="84"/>
      <c r="G335" s="74"/>
      <c r="H335" s="110"/>
      <c r="I335" s="74"/>
      <c r="J335" s="74"/>
      <c r="K335" s="74"/>
      <c r="L335" s="74"/>
      <c r="M335" s="74"/>
      <c r="N335" s="74"/>
      <c r="O335" s="74"/>
      <c r="P335" s="74"/>
      <c r="Q335" s="74"/>
      <c r="R335" s="74"/>
    </row>
    <row r="336" spans="1:18" s="19" customFormat="1" ht="12.75">
      <c r="A336" s="21"/>
      <c r="B336" s="301" t="s">
        <v>379</v>
      </c>
      <c r="C336" s="41"/>
      <c r="D336" s="42"/>
      <c r="E336" s="39"/>
      <c r="F336" s="84"/>
      <c r="G336" s="74"/>
      <c r="H336" s="110"/>
      <c r="I336" s="74"/>
      <c r="J336" s="74"/>
      <c r="K336" s="74"/>
      <c r="L336" s="74"/>
      <c r="M336" s="74"/>
      <c r="N336" s="74"/>
      <c r="O336" s="74"/>
      <c r="P336" s="74"/>
      <c r="Q336" s="74"/>
      <c r="R336" s="74"/>
    </row>
    <row r="337" spans="1:18" s="19" customFormat="1" ht="12.75">
      <c r="A337" s="21"/>
      <c r="B337" s="301" t="s">
        <v>378</v>
      </c>
      <c r="C337" s="41"/>
      <c r="D337" s="42"/>
      <c r="E337" s="39"/>
      <c r="F337" s="84"/>
      <c r="G337" s="74"/>
      <c r="H337" s="110"/>
      <c r="I337" s="74"/>
      <c r="J337" s="74"/>
      <c r="K337" s="74"/>
      <c r="L337" s="74"/>
      <c r="M337" s="74"/>
      <c r="N337" s="74"/>
      <c r="O337" s="74"/>
      <c r="P337" s="74"/>
      <c r="Q337" s="74"/>
      <c r="R337" s="74"/>
    </row>
    <row r="338" spans="1:18" s="19" customFormat="1" ht="12.75">
      <c r="A338" s="21"/>
      <c r="B338" s="81"/>
      <c r="C338" s="41"/>
      <c r="D338" s="42"/>
      <c r="E338" s="39"/>
      <c r="F338" s="84"/>
      <c r="G338" s="74"/>
      <c r="H338" s="110"/>
      <c r="I338" s="74"/>
      <c r="J338" s="74"/>
      <c r="K338" s="74"/>
      <c r="L338" s="74"/>
      <c r="M338" s="74"/>
      <c r="N338" s="74"/>
      <c r="O338" s="74"/>
      <c r="P338" s="74"/>
      <c r="Q338" s="74"/>
      <c r="R338" s="74"/>
    </row>
    <row r="339" spans="1:18" s="19" customFormat="1" ht="12.75">
      <c r="A339" s="21"/>
      <c r="B339" s="81"/>
      <c r="C339" s="41"/>
      <c r="D339" s="42"/>
      <c r="E339" s="39"/>
      <c r="F339" s="84"/>
      <c r="G339" s="74"/>
      <c r="H339" s="110"/>
      <c r="I339" s="74"/>
      <c r="J339" s="74"/>
      <c r="K339" s="74"/>
      <c r="L339" s="74"/>
      <c r="M339" s="74"/>
      <c r="N339" s="74"/>
      <c r="O339" s="74"/>
      <c r="P339" s="74"/>
      <c r="Q339" s="74"/>
      <c r="R339" s="74"/>
    </row>
    <row r="340" spans="1:18" s="19" customFormat="1" ht="12.75">
      <c r="A340" s="21"/>
      <c r="B340" s="81" t="s">
        <v>388</v>
      </c>
      <c r="C340" s="41"/>
      <c r="D340" s="42"/>
      <c r="E340" s="39"/>
      <c r="F340" s="84"/>
      <c r="G340" s="74"/>
      <c r="H340" s="110"/>
      <c r="I340" s="74"/>
      <c r="J340" s="74"/>
      <c r="K340" s="74"/>
      <c r="L340" s="74"/>
      <c r="M340" s="74"/>
      <c r="N340" s="74"/>
      <c r="O340" s="74"/>
      <c r="P340" s="74"/>
      <c r="Q340" s="74"/>
      <c r="R340" s="74"/>
    </row>
    <row r="341" spans="1:20" s="19" customFormat="1" ht="12.75">
      <c r="A341" s="21"/>
      <c r="B341" s="21"/>
      <c r="C341" s="35" t="s">
        <v>387</v>
      </c>
      <c r="D341" s="50" t="s">
        <v>150</v>
      </c>
      <c r="E341" s="51">
        <v>39113</v>
      </c>
      <c r="F341" s="40"/>
      <c r="G341" s="74">
        <v>296116.16</v>
      </c>
      <c r="H341" s="110"/>
      <c r="I341" s="74"/>
      <c r="J341" s="300"/>
      <c r="K341" s="300"/>
      <c r="L341" s="74">
        <v>296116.16</v>
      </c>
      <c r="M341" s="300"/>
      <c r="N341" s="300"/>
      <c r="O341" s="300"/>
      <c r="P341" s="300"/>
      <c r="Q341" s="300"/>
      <c r="R341" s="300"/>
      <c r="S341" s="310"/>
      <c r="T341" s="128"/>
    </row>
    <row r="342" spans="1:19" s="19" customFormat="1" ht="12.75">
      <c r="A342" s="21"/>
      <c r="B342" s="21"/>
      <c r="C342" s="35"/>
      <c r="D342" s="50"/>
      <c r="E342" s="51"/>
      <c r="F342" s="40"/>
      <c r="G342" s="74"/>
      <c r="H342" s="110"/>
      <c r="I342" s="74"/>
      <c r="J342" s="300"/>
      <c r="K342" s="300"/>
      <c r="L342" s="74"/>
      <c r="M342" s="300"/>
      <c r="N342" s="300"/>
      <c r="O342" s="300"/>
      <c r="P342" s="300"/>
      <c r="Q342" s="300"/>
      <c r="R342" s="300"/>
      <c r="S342" s="309"/>
    </row>
    <row r="343" spans="1:19" s="19" customFormat="1" ht="12.75">
      <c r="A343" s="21"/>
      <c r="B343" s="15" t="s">
        <v>370</v>
      </c>
      <c r="C343" s="35"/>
      <c r="D343" s="50"/>
      <c r="E343" s="51"/>
      <c r="F343" s="40"/>
      <c r="G343" s="74"/>
      <c r="H343" s="110"/>
      <c r="I343" s="74"/>
      <c r="J343" s="300"/>
      <c r="K343" s="300"/>
      <c r="L343" s="74"/>
      <c r="M343" s="300"/>
      <c r="N343" s="300"/>
      <c r="O343" s="300"/>
      <c r="P343" s="300"/>
      <c r="Q343" s="300"/>
      <c r="R343" s="300"/>
      <c r="S343" s="309"/>
    </row>
    <row r="344" spans="1:18" s="19" customFormat="1" ht="12.75">
      <c r="A344" s="21"/>
      <c r="B344" s="21"/>
      <c r="C344" s="35" t="s">
        <v>7</v>
      </c>
      <c r="D344" s="50" t="s">
        <v>150</v>
      </c>
      <c r="E344" s="51">
        <v>39113</v>
      </c>
      <c r="F344" s="40"/>
      <c r="G344" s="74">
        <v>24529.4</v>
      </c>
      <c r="H344" s="110"/>
      <c r="I344" s="74"/>
      <c r="J344" s="300"/>
      <c r="K344" s="300"/>
      <c r="L344" s="74">
        <v>24142.08</v>
      </c>
      <c r="M344" s="300"/>
      <c r="N344" s="300"/>
      <c r="O344" s="300"/>
      <c r="P344" s="74">
        <v>387.32</v>
      </c>
      <c r="Q344" s="300"/>
      <c r="R344" s="300"/>
    </row>
    <row r="345" spans="1:18" s="19" customFormat="1" ht="12.75">
      <c r="A345" s="21"/>
      <c r="B345" s="81"/>
      <c r="C345" s="41"/>
      <c r="D345" s="42"/>
      <c r="E345" s="39"/>
      <c r="F345" s="84"/>
      <c r="G345" s="74"/>
      <c r="H345" s="110"/>
      <c r="I345" s="74"/>
      <c r="J345" s="74"/>
      <c r="K345" s="74"/>
      <c r="L345" s="74"/>
      <c r="M345" s="74"/>
      <c r="N345" s="74"/>
      <c r="O345" s="74"/>
      <c r="P345" s="74"/>
      <c r="Q345" s="74"/>
      <c r="R345" s="74"/>
    </row>
    <row r="346" spans="1:18" s="19" customFormat="1" ht="12.75">
      <c r="A346" s="21"/>
      <c r="B346" s="81" t="s">
        <v>133</v>
      </c>
      <c r="D346" s="46"/>
      <c r="E346" s="45"/>
      <c r="F346" s="84"/>
      <c r="G346" s="74"/>
      <c r="H346" s="110"/>
      <c r="I346" s="74"/>
      <c r="J346" s="74"/>
      <c r="K346" s="74"/>
      <c r="L346" s="74"/>
      <c r="M346" s="74"/>
      <c r="N346" s="74"/>
      <c r="O346" s="74"/>
      <c r="P346" s="74"/>
      <c r="Q346" s="74"/>
      <c r="R346" s="74"/>
    </row>
    <row r="347" spans="1:18" s="19" customFormat="1" ht="12.75">
      <c r="A347" s="21"/>
      <c r="B347" s="79"/>
      <c r="C347" s="35" t="s">
        <v>63</v>
      </c>
      <c r="D347" s="46" t="s">
        <v>150</v>
      </c>
      <c r="E347" s="45">
        <v>39113</v>
      </c>
      <c r="F347" s="84"/>
      <c r="G347" s="74">
        <v>-6423751.01</v>
      </c>
      <c r="H347" s="110"/>
      <c r="I347" s="74"/>
      <c r="J347" s="74"/>
      <c r="K347" s="74"/>
      <c r="L347" s="74"/>
      <c r="M347" s="74"/>
      <c r="N347" s="74"/>
      <c r="O347" s="74"/>
      <c r="P347" s="74">
        <v>-6423751.01</v>
      </c>
      <c r="Q347" s="74"/>
      <c r="R347" s="74"/>
    </row>
    <row r="348" spans="1:18" s="19" customFormat="1" ht="12.75">
      <c r="A348" s="21"/>
      <c r="B348" s="81"/>
      <c r="C348" s="41"/>
      <c r="D348" s="42"/>
      <c r="E348" s="39"/>
      <c r="F348" s="84"/>
      <c r="G348" s="74"/>
      <c r="H348" s="110"/>
      <c r="I348" s="74"/>
      <c r="J348" s="74"/>
      <c r="K348" s="74"/>
      <c r="L348" s="74"/>
      <c r="M348" s="74"/>
      <c r="N348" s="74"/>
      <c r="O348" s="74"/>
      <c r="P348" s="74"/>
      <c r="Q348" s="74"/>
      <c r="R348" s="74"/>
    </row>
    <row r="349" spans="1:18" s="19" customFormat="1" ht="12.75">
      <c r="A349" s="21"/>
      <c r="B349" s="81" t="s">
        <v>395</v>
      </c>
      <c r="C349" s="41"/>
      <c r="D349" s="42"/>
      <c r="E349" s="39"/>
      <c r="F349" s="84"/>
      <c r="G349" s="74"/>
      <c r="H349" s="110"/>
      <c r="I349" s="74"/>
      <c r="J349" s="74"/>
      <c r="K349" s="74"/>
      <c r="L349" s="74"/>
      <c r="M349" s="74"/>
      <c r="N349" s="74"/>
      <c r="O349" s="74"/>
      <c r="P349" s="74"/>
      <c r="Q349" s="74"/>
      <c r="R349" s="74"/>
    </row>
    <row r="350" spans="1:18" s="19" customFormat="1" ht="12.75">
      <c r="A350" s="21"/>
      <c r="B350" s="81"/>
      <c r="C350" s="41" t="s">
        <v>49</v>
      </c>
      <c r="D350" s="46" t="s">
        <v>150</v>
      </c>
      <c r="E350" s="45">
        <v>39113</v>
      </c>
      <c r="F350" s="84"/>
      <c r="G350" s="74">
        <v>-33106717.963599987</v>
      </c>
      <c r="H350" s="110"/>
      <c r="I350" s="74"/>
      <c r="J350" s="74">
        <v>0</v>
      </c>
      <c r="K350" s="74">
        <v>0</v>
      </c>
      <c r="L350" s="74">
        <v>-0.01</v>
      </c>
      <c r="M350" s="74">
        <v>0</v>
      </c>
      <c r="N350" s="74">
        <v>0</v>
      </c>
      <c r="O350" s="74">
        <v>0</v>
      </c>
      <c r="P350" s="74">
        <v>-33106717.953600008</v>
      </c>
      <c r="Q350" s="74">
        <v>0</v>
      </c>
      <c r="R350" s="74">
        <v>0</v>
      </c>
    </row>
    <row r="351" spans="1:18" s="19" customFormat="1" ht="12.75">
      <c r="A351" s="21"/>
      <c r="B351" s="81"/>
      <c r="C351" s="38" t="s">
        <v>50</v>
      </c>
      <c r="D351" s="47" t="s">
        <v>38</v>
      </c>
      <c r="E351" s="48">
        <v>39051</v>
      </c>
      <c r="F351" s="84"/>
      <c r="G351" s="73">
        <v>38518909.014400005</v>
      </c>
      <c r="H351" s="110"/>
      <c r="I351" s="74"/>
      <c r="J351" s="73">
        <v>0</v>
      </c>
      <c r="K351" s="73">
        <v>0</v>
      </c>
      <c r="L351" s="73">
        <v>0.01</v>
      </c>
      <c r="M351" s="73">
        <v>0</v>
      </c>
      <c r="N351" s="73">
        <v>0</v>
      </c>
      <c r="O351" s="73">
        <v>0</v>
      </c>
      <c r="P351" s="73">
        <v>38518909.00440001</v>
      </c>
      <c r="Q351" s="73">
        <v>0</v>
      </c>
      <c r="R351" s="73">
        <v>0</v>
      </c>
    </row>
    <row r="352" spans="1:18" s="19" customFormat="1" ht="12.75">
      <c r="A352" s="21"/>
      <c r="B352" s="81"/>
      <c r="C352" s="41" t="s">
        <v>47</v>
      </c>
      <c r="D352" s="46" t="s">
        <v>150</v>
      </c>
      <c r="E352" s="45">
        <v>39113</v>
      </c>
      <c r="F352" s="84"/>
      <c r="G352" s="74">
        <v>-142513041.12450004</v>
      </c>
      <c r="H352" s="110"/>
      <c r="I352" s="74"/>
      <c r="J352" s="74">
        <v>0</v>
      </c>
      <c r="K352" s="74">
        <v>0</v>
      </c>
      <c r="L352" s="74">
        <v>0</v>
      </c>
      <c r="M352" s="74">
        <v>0</v>
      </c>
      <c r="N352" s="74">
        <v>0</v>
      </c>
      <c r="O352" s="74">
        <v>0</v>
      </c>
      <c r="P352" s="74">
        <v>-142513041.12449998</v>
      </c>
      <c r="Q352" s="74">
        <v>0</v>
      </c>
      <c r="R352" s="74">
        <v>0</v>
      </c>
    </row>
    <row r="353" spans="1:18" s="19" customFormat="1" ht="12.75">
      <c r="A353" s="21"/>
      <c r="B353" s="81"/>
      <c r="C353" s="38" t="s">
        <v>48</v>
      </c>
      <c r="D353" s="47" t="s">
        <v>38</v>
      </c>
      <c r="E353" s="48">
        <v>39051</v>
      </c>
      <c r="F353" s="84"/>
      <c r="G353" s="73">
        <v>39409528.69570014</v>
      </c>
      <c r="H353" s="110"/>
      <c r="I353" s="74"/>
      <c r="J353" s="73">
        <v>0</v>
      </c>
      <c r="K353" s="73">
        <v>0</v>
      </c>
      <c r="L353" s="73">
        <v>0</v>
      </c>
      <c r="M353" s="73">
        <v>0</v>
      </c>
      <c r="N353" s="73">
        <v>0</v>
      </c>
      <c r="O353" s="73">
        <v>0</v>
      </c>
      <c r="P353" s="73">
        <v>39409528.69570012</v>
      </c>
      <c r="Q353" s="73">
        <v>0</v>
      </c>
      <c r="R353" s="73">
        <v>0</v>
      </c>
    </row>
    <row r="354" spans="1:18" s="19" customFormat="1" ht="12.75">
      <c r="A354" s="21"/>
      <c r="B354" s="81"/>
      <c r="C354" s="41"/>
      <c r="D354" s="42"/>
      <c r="E354" s="39"/>
      <c r="F354" s="84"/>
      <c r="G354" s="76">
        <v>-97691321.37799987</v>
      </c>
      <c r="H354" s="110"/>
      <c r="I354" s="74"/>
      <c r="J354" s="76">
        <v>0</v>
      </c>
      <c r="K354" s="76">
        <v>0</v>
      </c>
      <c r="L354" s="76">
        <v>0</v>
      </c>
      <c r="M354" s="76">
        <v>0</v>
      </c>
      <c r="N354" s="76">
        <v>0</v>
      </c>
      <c r="O354" s="76">
        <v>0</v>
      </c>
      <c r="P354" s="76">
        <v>-97691321.37799987</v>
      </c>
      <c r="Q354" s="76">
        <v>0</v>
      </c>
      <c r="R354" s="76">
        <v>0</v>
      </c>
    </row>
    <row r="355" spans="1:18" s="19" customFormat="1" ht="12.75">
      <c r="A355" s="21"/>
      <c r="B355" s="81"/>
      <c r="C355" s="41"/>
      <c r="D355" s="42"/>
      <c r="E355" s="39"/>
      <c r="F355" s="84"/>
      <c r="G355" s="74"/>
      <c r="H355" s="110"/>
      <c r="I355" s="74"/>
      <c r="J355" s="74"/>
      <c r="K355" s="74"/>
      <c r="L355" s="74"/>
      <c r="M355" s="74"/>
      <c r="N355" s="74"/>
      <c r="O355" s="74"/>
      <c r="P355" s="74"/>
      <c r="Q355" s="74"/>
      <c r="R355" s="74"/>
    </row>
    <row r="356" spans="1:18" s="19" customFormat="1" ht="12.75">
      <c r="A356" s="21"/>
      <c r="B356" s="81"/>
      <c r="C356" s="41"/>
      <c r="D356" s="42"/>
      <c r="E356" s="39"/>
      <c r="F356" s="84"/>
      <c r="G356" s="74"/>
      <c r="H356" s="110"/>
      <c r="I356" s="74"/>
      <c r="J356" s="74"/>
      <c r="K356" s="74"/>
      <c r="L356" s="74"/>
      <c r="M356" s="74"/>
      <c r="N356" s="74"/>
      <c r="O356" s="74"/>
      <c r="P356" s="74"/>
      <c r="Q356" s="74"/>
      <c r="R356" s="74"/>
    </row>
    <row r="357" spans="1:18" s="19" customFormat="1" ht="12.75">
      <c r="A357" s="21"/>
      <c r="B357" s="81"/>
      <c r="C357" s="41"/>
      <c r="D357" s="42"/>
      <c r="E357" s="39"/>
      <c r="F357" s="84"/>
      <c r="G357" s="74"/>
      <c r="H357" s="110"/>
      <c r="I357" s="74"/>
      <c r="J357" s="74"/>
      <c r="K357" s="74"/>
      <c r="L357" s="74"/>
      <c r="M357" s="74"/>
      <c r="N357" s="74"/>
      <c r="O357" s="74"/>
      <c r="P357" s="74"/>
      <c r="Q357" s="74"/>
      <c r="R357" s="74"/>
    </row>
    <row r="358" spans="1:18" s="19" customFormat="1" ht="12.75">
      <c r="A358" s="21"/>
      <c r="B358" s="21"/>
      <c r="C358" s="277"/>
      <c r="D358" s="278"/>
      <c r="E358" s="279"/>
      <c r="F358" s="84"/>
      <c r="G358" s="280"/>
      <c r="H358" s="110"/>
      <c r="I358" s="74"/>
      <c r="J358" s="280"/>
      <c r="K358" s="280"/>
      <c r="L358" s="280"/>
      <c r="M358" s="280"/>
      <c r="N358" s="280"/>
      <c r="O358" s="280"/>
      <c r="P358" s="280"/>
      <c r="Q358" s="280"/>
      <c r="R358" s="280"/>
    </row>
    <row r="359" spans="1:18" s="19" customFormat="1" ht="12.75">
      <c r="A359" s="21"/>
      <c r="B359" s="21"/>
      <c r="C359" s="41"/>
      <c r="D359" s="42"/>
      <c r="E359" s="39"/>
      <c r="F359" s="84"/>
      <c r="G359" s="85">
        <v>-14.985799881324056</v>
      </c>
      <c r="H359" s="110"/>
      <c r="I359" s="74"/>
      <c r="J359" s="85">
        <v>-2.9999001276446506</v>
      </c>
      <c r="K359" s="85">
        <v>-6.998400144279003</v>
      </c>
      <c r="L359" s="85">
        <v>0.007300188437511679</v>
      </c>
      <c r="M359" s="85">
        <v>0</v>
      </c>
      <c r="N359" s="85">
        <v>-2.9103830456733704E-11</v>
      </c>
      <c r="O359" s="85">
        <v>0</v>
      </c>
      <c r="P359" s="85">
        <v>-4.994799979329173</v>
      </c>
      <c r="Q359" s="85">
        <v>0</v>
      </c>
      <c r="R359" s="85">
        <v>0</v>
      </c>
    </row>
    <row r="360" spans="1:18" s="272" customFormat="1" ht="3.75" customHeight="1">
      <c r="A360" s="97"/>
      <c r="B360" s="97"/>
      <c r="C360" s="98"/>
      <c r="D360" s="267"/>
      <c r="E360" s="268"/>
      <c r="F360" s="269"/>
      <c r="G360" s="270"/>
      <c r="H360" s="271"/>
      <c r="I360" s="270"/>
      <c r="J360" s="270"/>
      <c r="K360" s="270"/>
      <c r="L360" s="270"/>
      <c r="M360" s="270"/>
      <c r="N360" s="270"/>
      <c r="O360" s="270"/>
      <c r="P360" s="270"/>
      <c r="Q360" s="270"/>
      <c r="R360" s="270"/>
    </row>
    <row r="361" spans="1:18" s="19" customFormat="1" ht="12.75">
      <c r="A361" s="21"/>
      <c r="B361" s="21"/>
      <c r="C361" s="41"/>
      <c r="D361" s="42"/>
      <c r="E361" s="39"/>
      <c r="F361" s="84"/>
      <c r="G361" s="74"/>
      <c r="H361" s="110"/>
      <c r="I361" s="74"/>
      <c r="J361" s="74"/>
      <c r="K361" s="74"/>
      <c r="L361" s="74"/>
      <c r="M361" s="74"/>
      <c r="N361" s="74"/>
      <c r="O361" s="74"/>
      <c r="P361" s="74"/>
      <c r="Q361" s="74"/>
      <c r="R361" s="74"/>
    </row>
    <row r="362" spans="1:18" s="19" customFormat="1" ht="12.75">
      <c r="A362" s="21"/>
      <c r="B362" s="21"/>
      <c r="C362" s="41"/>
      <c r="D362" s="42"/>
      <c r="E362" s="39"/>
      <c r="F362" s="84"/>
      <c r="G362" s="74"/>
      <c r="H362" s="110"/>
      <c r="I362" s="74"/>
      <c r="J362" s="74"/>
      <c r="K362" s="74"/>
      <c r="L362" s="74"/>
      <c r="M362" s="74"/>
      <c r="N362" s="74"/>
      <c r="O362" s="74"/>
      <c r="P362" s="74"/>
      <c r="Q362" s="74"/>
      <c r="R362" s="74"/>
    </row>
    <row r="363" spans="1:18" s="19" customFormat="1" ht="12.75">
      <c r="A363" s="21"/>
      <c r="B363" s="15" t="s">
        <v>371</v>
      </c>
      <c r="C363" s="35"/>
      <c r="D363" s="50"/>
      <c r="E363" s="51"/>
      <c r="F363" s="40"/>
      <c r="G363" s="74"/>
      <c r="H363" s="110"/>
      <c r="I363" s="74"/>
      <c r="J363" s="74"/>
      <c r="K363" s="74"/>
      <c r="L363" s="74"/>
      <c r="M363" s="74"/>
      <c r="N363" s="74"/>
      <c r="O363" s="74"/>
      <c r="P363" s="74"/>
      <c r="Q363" s="74"/>
      <c r="R363" s="74"/>
    </row>
    <row r="364" spans="1:18" s="19" customFormat="1" ht="12.75">
      <c r="A364" s="21"/>
      <c r="B364" s="26" t="s">
        <v>372</v>
      </c>
      <c r="C364" s="35" t="s">
        <v>396</v>
      </c>
      <c r="D364" s="50" t="s">
        <v>150</v>
      </c>
      <c r="E364" s="51">
        <v>39113</v>
      </c>
      <c r="F364" s="40"/>
      <c r="G364" s="74">
        <v>-155254820.53349996</v>
      </c>
      <c r="H364" s="110"/>
      <c r="I364" s="74"/>
      <c r="J364" s="74">
        <v>0</v>
      </c>
      <c r="K364" s="74">
        <v>0</v>
      </c>
      <c r="L364" s="74">
        <v>0</v>
      </c>
      <c r="M364" s="74">
        <v>0</v>
      </c>
      <c r="N364" s="74">
        <v>0</v>
      </c>
      <c r="O364" s="74">
        <v>0</v>
      </c>
      <c r="P364" s="74">
        <v>155254820.53349996</v>
      </c>
      <c r="Q364" s="74">
        <v>0</v>
      </c>
      <c r="R364" s="74">
        <v>0</v>
      </c>
    </row>
    <row r="365" spans="1:18" s="19" customFormat="1" ht="12.75">
      <c r="A365" s="21"/>
      <c r="B365" s="26" t="s">
        <v>372</v>
      </c>
      <c r="C365" s="35" t="s">
        <v>396</v>
      </c>
      <c r="D365" s="47" t="s">
        <v>38</v>
      </c>
      <c r="E365" s="48">
        <v>39051</v>
      </c>
      <c r="F365" s="40"/>
      <c r="G365" s="74">
        <v>-48963624.35570015</v>
      </c>
      <c r="H365" s="110"/>
      <c r="I365" s="74"/>
      <c r="J365" s="74">
        <v>0</v>
      </c>
      <c r="K365" s="73">
        <v>0</v>
      </c>
      <c r="L365" s="73">
        <v>0</v>
      </c>
      <c r="M365" s="73">
        <v>0</v>
      </c>
      <c r="N365" s="73">
        <v>0</v>
      </c>
      <c r="O365" s="73">
        <v>0</v>
      </c>
      <c r="P365" s="73">
        <v>-48963624.35570015</v>
      </c>
      <c r="Q365" s="73">
        <v>0</v>
      </c>
      <c r="R365" s="73">
        <v>0</v>
      </c>
    </row>
    <row r="366" spans="1:18" s="19" customFormat="1" ht="12.75">
      <c r="A366" s="21"/>
      <c r="B366" s="21"/>
      <c r="C366" s="35" t="s">
        <v>394</v>
      </c>
      <c r="D366" s="50" t="s">
        <v>150</v>
      </c>
      <c r="E366" s="51">
        <v>39113</v>
      </c>
      <c r="F366" s="40"/>
      <c r="G366" s="74">
        <v>12741779.409000002</v>
      </c>
      <c r="H366" s="110"/>
      <c r="I366" s="74"/>
      <c r="J366" s="74">
        <v>0</v>
      </c>
      <c r="K366" s="74">
        <v>0</v>
      </c>
      <c r="L366" s="74">
        <v>0</v>
      </c>
      <c r="M366" s="74">
        <v>0</v>
      </c>
      <c r="N366" s="74">
        <v>0</v>
      </c>
      <c r="O366" s="74">
        <v>0</v>
      </c>
      <c r="P366" s="74">
        <v>12741779.409000002</v>
      </c>
      <c r="Q366" s="74">
        <v>0</v>
      </c>
      <c r="R366" s="74">
        <v>0</v>
      </c>
    </row>
    <row r="367" spans="1:18" s="19" customFormat="1" ht="12.75">
      <c r="A367" s="21"/>
      <c r="B367" s="26" t="s">
        <v>372</v>
      </c>
      <c r="C367" s="35" t="s">
        <v>394</v>
      </c>
      <c r="D367" s="47" t="s">
        <v>38</v>
      </c>
      <c r="E367" s="48">
        <v>39051</v>
      </c>
      <c r="F367" s="40"/>
      <c r="G367" s="74">
        <v>-9554095.660000002</v>
      </c>
      <c r="H367" s="110"/>
      <c r="I367" s="74"/>
      <c r="J367" s="74">
        <v>0</v>
      </c>
      <c r="K367" s="73">
        <v>0</v>
      </c>
      <c r="L367" s="73">
        <v>0</v>
      </c>
      <c r="M367" s="73">
        <v>0</v>
      </c>
      <c r="N367" s="73">
        <v>0</v>
      </c>
      <c r="O367" s="73">
        <v>0</v>
      </c>
      <c r="P367" s="73">
        <v>-9554095.660000002</v>
      </c>
      <c r="Q367" s="73">
        <v>0</v>
      </c>
      <c r="R367" s="73">
        <v>0</v>
      </c>
    </row>
    <row r="368" spans="1:18" s="19" customFormat="1" ht="12.75">
      <c r="A368" s="21"/>
      <c r="B368" s="21"/>
      <c r="C368" s="35" t="s">
        <v>397</v>
      </c>
      <c r="D368" s="50" t="s">
        <v>150</v>
      </c>
      <c r="E368" s="51">
        <v>39113</v>
      </c>
      <c r="F368" s="40"/>
      <c r="G368" s="74">
        <v>-142513041.12450004</v>
      </c>
      <c r="H368" s="110"/>
      <c r="I368" s="74"/>
      <c r="J368" s="74">
        <v>0</v>
      </c>
      <c r="K368" s="74">
        <v>0</v>
      </c>
      <c r="L368" s="74">
        <v>0</v>
      </c>
      <c r="M368" s="74">
        <v>0</v>
      </c>
      <c r="N368" s="74">
        <v>0</v>
      </c>
      <c r="O368" s="74">
        <v>0</v>
      </c>
      <c r="P368" s="74">
        <v>142513041.12449998</v>
      </c>
      <c r="Q368" s="74">
        <v>0</v>
      </c>
      <c r="R368" s="74">
        <v>0</v>
      </c>
    </row>
    <row r="369" spans="1:18" s="19" customFormat="1" ht="12.75">
      <c r="A369" s="21"/>
      <c r="B369" s="21"/>
      <c r="C369" s="35" t="s">
        <v>397</v>
      </c>
      <c r="D369" s="47" t="s">
        <v>38</v>
      </c>
      <c r="E369" s="48">
        <v>39051</v>
      </c>
      <c r="F369" s="40"/>
      <c r="G369" s="74">
        <v>-39409528.69570014</v>
      </c>
      <c r="H369" s="110"/>
      <c r="I369" s="74"/>
      <c r="J369" s="74">
        <v>0</v>
      </c>
      <c r="K369" s="74">
        <v>0</v>
      </c>
      <c r="L369" s="74">
        <v>0</v>
      </c>
      <c r="M369" s="74">
        <v>0</v>
      </c>
      <c r="N369" s="74">
        <v>0</v>
      </c>
      <c r="O369" s="74">
        <v>0</v>
      </c>
      <c r="P369" s="73">
        <v>-39409528.69570012</v>
      </c>
      <c r="Q369" s="74">
        <v>0</v>
      </c>
      <c r="R369" s="74">
        <v>0</v>
      </c>
    </row>
    <row r="370" spans="1:18" s="19" customFormat="1" ht="12.75">
      <c r="A370" s="21"/>
      <c r="B370" s="21"/>
      <c r="C370" s="35" t="s">
        <v>107</v>
      </c>
      <c r="D370" s="50" t="s">
        <v>150</v>
      </c>
      <c r="E370" s="51">
        <v>39113</v>
      </c>
      <c r="F370" s="40"/>
      <c r="G370" s="74">
        <v>0</v>
      </c>
      <c r="H370" s="110"/>
      <c r="I370" s="74"/>
      <c r="J370" s="74">
        <v>0</v>
      </c>
      <c r="K370" s="74">
        <v>0</v>
      </c>
      <c r="L370" s="74">
        <v>0</v>
      </c>
      <c r="M370" s="74">
        <v>0</v>
      </c>
      <c r="N370" s="74">
        <v>0</v>
      </c>
      <c r="O370" s="74">
        <v>0</v>
      </c>
      <c r="P370" s="74">
        <v>0</v>
      </c>
      <c r="Q370" s="74">
        <v>0</v>
      </c>
      <c r="R370" s="74">
        <v>0</v>
      </c>
    </row>
    <row r="371" spans="1:18" s="19" customFormat="1" ht="12.75">
      <c r="A371" s="21"/>
      <c r="B371" s="21"/>
      <c r="C371" s="35" t="s">
        <v>107</v>
      </c>
      <c r="D371" s="47" t="s">
        <v>38</v>
      </c>
      <c r="E371" s="48">
        <v>39051</v>
      </c>
      <c r="F371" s="40"/>
      <c r="G371" s="74">
        <v>0</v>
      </c>
      <c r="H371" s="110"/>
      <c r="I371" s="74"/>
      <c r="J371" s="74">
        <v>0</v>
      </c>
      <c r="K371" s="74">
        <v>0</v>
      </c>
      <c r="L371" s="74">
        <v>0</v>
      </c>
      <c r="M371" s="74">
        <v>0</v>
      </c>
      <c r="N371" s="74">
        <v>0</v>
      </c>
      <c r="O371" s="74">
        <v>0</v>
      </c>
      <c r="P371" s="73">
        <v>0</v>
      </c>
      <c r="Q371" s="74">
        <v>0</v>
      </c>
      <c r="R371" s="74">
        <v>0</v>
      </c>
    </row>
    <row r="372" spans="1:18" s="19" customFormat="1" ht="12.75">
      <c r="A372" s="21"/>
      <c r="B372" s="21"/>
      <c r="C372" s="35" t="s">
        <v>398</v>
      </c>
      <c r="D372" s="50" t="s">
        <v>150</v>
      </c>
      <c r="E372" s="51">
        <v>39113</v>
      </c>
      <c r="F372" s="40"/>
      <c r="G372" s="74">
        <v>-12741779.409000002</v>
      </c>
      <c r="H372" s="110"/>
      <c r="I372" s="74"/>
      <c r="J372" s="74">
        <v>0</v>
      </c>
      <c r="K372" s="74">
        <v>0</v>
      </c>
      <c r="L372" s="74">
        <v>0</v>
      </c>
      <c r="M372" s="74">
        <v>0</v>
      </c>
      <c r="N372" s="74">
        <v>0</v>
      </c>
      <c r="O372" s="74">
        <v>0</v>
      </c>
      <c r="P372" s="74">
        <v>-12741779.409000002</v>
      </c>
      <c r="Q372" s="74">
        <v>0</v>
      </c>
      <c r="R372" s="74">
        <v>0</v>
      </c>
    </row>
    <row r="373" spans="1:18" s="19" customFormat="1" ht="12.75">
      <c r="A373" s="21"/>
      <c r="B373" s="21"/>
      <c r="C373" s="35" t="s">
        <v>399</v>
      </c>
      <c r="D373" s="47" t="s">
        <v>38</v>
      </c>
      <c r="E373" s="48">
        <v>39051</v>
      </c>
      <c r="F373" s="40"/>
      <c r="G373" s="74">
        <v>-9554095.660000002</v>
      </c>
      <c r="H373" s="110"/>
      <c r="I373" s="74"/>
      <c r="J373" s="74">
        <v>0</v>
      </c>
      <c r="K373" s="74">
        <v>0</v>
      </c>
      <c r="L373" s="74">
        <v>0</v>
      </c>
      <c r="M373" s="74">
        <v>0</v>
      </c>
      <c r="N373" s="74">
        <v>0</v>
      </c>
      <c r="O373" s="74">
        <v>0</v>
      </c>
      <c r="P373" s="73">
        <v>9554095.660000002</v>
      </c>
      <c r="Q373" s="74">
        <v>0</v>
      </c>
      <c r="R373" s="74">
        <v>0</v>
      </c>
    </row>
  </sheetData>
  <printOptions/>
  <pageMargins left="0.24" right="0.24" top="0.64" bottom="0.57" header="0.5" footer="0.27"/>
  <pageSetup fitToHeight="16" fitToWidth="1" horizontalDpi="600" verticalDpi="600" orientation="landscape" pageOrder="overThenDown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07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0.2890625" style="134" customWidth="1"/>
    <col min="2" max="2" width="1.28515625" style="134" customWidth="1"/>
    <col min="3" max="3" width="45.8515625" style="134" customWidth="1"/>
    <col min="4" max="4" width="14.28125" style="134" bestFit="1" customWidth="1"/>
    <col min="5" max="5" width="9.7109375" style="135" bestFit="1" customWidth="1"/>
    <col min="6" max="6" width="10.00390625" style="136" customWidth="1"/>
    <col min="7" max="7" width="1.28515625" style="137" customWidth="1"/>
    <col min="8" max="8" width="16.8515625" style="138" bestFit="1" customWidth="1"/>
    <col min="9" max="9" width="14.140625" style="147" bestFit="1" customWidth="1"/>
    <col min="10" max="10" width="14.140625" style="145" bestFit="1" customWidth="1"/>
    <col min="11" max="14" width="14.421875" style="145" customWidth="1"/>
    <col min="15" max="15" width="8.8515625" style="147" bestFit="1" customWidth="1"/>
    <col min="16" max="16" width="19.421875" style="145" bestFit="1" customWidth="1"/>
    <col min="17" max="17" width="1.421875" style="142" customWidth="1"/>
    <col min="18" max="18" width="17.7109375" style="147" customWidth="1"/>
    <col min="19" max="19" width="1.421875" style="142" customWidth="1"/>
    <col min="20" max="20" width="21.7109375" style="147" customWidth="1"/>
    <col min="21" max="21" width="10.28125" style="140" bestFit="1" customWidth="1"/>
    <col min="22" max="22" width="1.7109375" style="141" customWidth="1"/>
    <col min="23" max="23" width="20.00390625" style="145" bestFit="1" customWidth="1"/>
    <col min="24" max="24" width="16.57421875" style="147" customWidth="1"/>
    <col min="25" max="25" width="10.28125" style="145" bestFit="1" customWidth="1"/>
    <col min="26" max="26" width="2.00390625" style="142" customWidth="1"/>
    <col min="27" max="27" width="15.421875" style="147" customWidth="1"/>
    <col min="28" max="28" width="16.57421875" style="147" customWidth="1"/>
    <col min="29" max="29" width="1.7109375" style="134" customWidth="1"/>
    <col min="30" max="30" width="4.00390625" style="134" bestFit="1" customWidth="1"/>
    <col min="31" max="31" width="4.00390625" style="134" customWidth="1"/>
    <col min="32" max="16384" width="9.140625" style="134" customWidth="1"/>
  </cols>
  <sheetData>
    <row r="1" spans="9:28" ht="12.75"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W1" s="139"/>
      <c r="X1" s="139"/>
      <c r="Y1" s="139"/>
      <c r="Z1" s="139"/>
      <c r="AA1" s="139"/>
      <c r="AB1" s="142"/>
    </row>
    <row r="2" spans="3:28" ht="12.75">
      <c r="C2" s="143" t="s">
        <v>215</v>
      </c>
      <c r="D2" s="143"/>
      <c r="I2" s="142"/>
      <c r="J2" s="142"/>
      <c r="K2" s="142"/>
      <c r="L2" s="142"/>
      <c r="M2" s="142"/>
      <c r="N2" s="142"/>
      <c r="O2" s="142"/>
      <c r="P2" s="142"/>
      <c r="R2" s="142"/>
      <c r="T2" s="142"/>
      <c r="W2" s="142"/>
      <c r="X2" s="142"/>
      <c r="Y2" s="142"/>
      <c r="AA2" s="142"/>
      <c r="AB2" s="139"/>
    </row>
    <row r="3" spans="3:28" ht="12.75">
      <c r="C3" s="144" t="s">
        <v>216</v>
      </c>
      <c r="D3" s="144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W3" s="139"/>
      <c r="X3" s="139"/>
      <c r="Y3" s="139"/>
      <c r="Z3" s="139"/>
      <c r="AA3" s="139"/>
      <c r="AB3" s="145"/>
    </row>
    <row r="4" spans="3:26" s="135" customFormat="1" ht="15" customHeight="1">
      <c r="C4" s="148" t="s">
        <v>35</v>
      </c>
      <c r="D4" s="148"/>
      <c r="F4" s="136"/>
      <c r="G4" s="137"/>
      <c r="H4" s="146"/>
      <c r="I4" s="149"/>
      <c r="J4" s="149"/>
      <c r="K4" s="150"/>
      <c r="L4" s="150"/>
      <c r="M4" s="150"/>
      <c r="N4" s="150"/>
      <c r="O4" s="150"/>
      <c r="P4" s="150"/>
      <c r="Q4" s="151"/>
      <c r="R4" s="152">
        <v>-9554095.660000002</v>
      </c>
      <c r="S4" s="151"/>
      <c r="V4" s="151"/>
      <c r="Z4" s="151"/>
    </row>
    <row r="5" spans="3:16" ht="15" customHeight="1">
      <c r="C5" s="153" t="s">
        <v>19</v>
      </c>
      <c r="D5" s="153"/>
      <c r="E5" s="154" t="s">
        <v>150</v>
      </c>
      <c r="F5" s="155">
        <v>39113</v>
      </c>
      <c r="G5" s="156"/>
      <c r="H5" s="157"/>
      <c r="I5" s="158"/>
      <c r="J5" s="158"/>
      <c r="K5" s="150"/>
      <c r="L5" s="150"/>
      <c r="M5" s="150"/>
      <c r="N5" s="150"/>
      <c r="O5" s="150"/>
      <c r="P5" s="150"/>
    </row>
    <row r="6" spans="5:16" ht="15" customHeight="1">
      <c r="E6" s="159" t="s">
        <v>38</v>
      </c>
      <c r="F6" s="160">
        <v>39051</v>
      </c>
      <c r="G6" s="161"/>
      <c r="H6" s="157"/>
      <c r="I6" s="158"/>
      <c r="J6" s="158"/>
      <c r="K6" s="150"/>
      <c r="L6" s="150"/>
      <c r="M6" s="150"/>
      <c r="N6" s="150"/>
      <c r="O6" s="150"/>
      <c r="P6" s="150"/>
    </row>
    <row r="7" spans="1:28" ht="13.5" thickBot="1">
      <c r="A7" s="162"/>
      <c r="B7" s="162"/>
      <c r="C7" s="162"/>
      <c r="D7" s="162"/>
      <c r="E7" s="163"/>
      <c r="F7" s="164"/>
      <c r="G7" s="165"/>
      <c r="H7" s="166" t="s">
        <v>31</v>
      </c>
      <c r="I7" s="167" t="s">
        <v>4</v>
      </c>
      <c r="J7" s="167" t="s">
        <v>2</v>
      </c>
      <c r="K7" s="247" t="s">
        <v>30</v>
      </c>
      <c r="L7" s="247" t="s">
        <v>1</v>
      </c>
      <c r="M7" s="247" t="s">
        <v>32</v>
      </c>
      <c r="N7" s="247" t="s">
        <v>3</v>
      </c>
      <c r="O7" s="168" t="s">
        <v>373</v>
      </c>
      <c r="P7" s="168" t="s">
        <v>217</v>
      </c>
      <c r="Q7" s="169"/>
      <c r="R7" s="170" t="s">
        <v>218</v>
      </c>
      <c r="S7" s="169"/>
      <c r="T7" s="170" t="s">
        <v>219</v>
      </c>
      <c r="U7" s="171" t="s">
        <v>220</v>
      </c>
      <c r="V7" s="172"/>
      <c r="W7" s="168" t="s">
        <v>221</v>
      </c>
      <c r="X7" s="170" t="s">
        <v>222</v>
      </c>
      <c r="Y7" s="171" t="s">
        <v>220</v>
      </c>
      <c r="Z7" s="169"/>
      <c r="AA7" s="170" t="s">
        <v>223</v>
      </c>
      <c r="AB7" s="170" t="s">
        <v>224</v>
      </c>
    </row>
    <row r="8" ht="13.5" thickTop="1">
      <c r="H8" s="147"/>
    </row>
    <row r="9" spans="3:28" ht="12.75">
      <c r="C9" s="173" t="s">
        <v>225</v>
      </c>
      <c r="D9" s="173"/>
      <c r="E9" s="174"/>
      <c r="F9" s="175"/>
      <c r="G9" s="176"/>
      <c r="H9" s="177"/>
      <c r="I9" s="177"/>
      <c r="J9" s="177"/>
      <c r="K9" s="177"/>
      <c r="L9" s="177"/>
      <c r="M9" s="177"/>
      <c r="N9" s="177"/>
      <c r="O9" s="177"/>
      <c r="P9" s="178"/>
      <c r="Q9" s="179"/>
      <c r="R9" s="177"/>
      <c r="S9" s="179"/>
      <c r="T9" s="177"/>
      <c r="W9" s="177"/>
      <c r="X9" s="177"/>
      <c r="Y9" s="177"/>
      <c r="Z9" s="179"/>
      <c r="AA9" s="177"/>
      <c r="AB9" s="177"/>
    </row>
    <row r="10" spans="3:8" ht="12.75">
      <c r="C10" s="134" t="s">
        <v>226</v>
      </c>
      <c r="E10" s="174"/>
      <c r="F10" s="175"/>
      <c r="G10" s="176"/>
      <c r="H10" s="147"/>
    </row>
    <row r="11" spans="3:30" ht="12.75">
      <c r="C11" s="134" t="s">
        <v>227</v>
      </c>
      <c r="D11" s="134" t="s">
        <v>67</v>
      </c>
      <c r="E11" s="180" t="s">
        <v>38</v>
      </c>
      <c r="F11" s="181">
        <v>39051</v>
      </c>
      <c r="G11" s="182"/>
      <c r="H11" s="183">
        <v>151693208.13999978</v>
      </c>
      <c r="I11" s="183">
        <v>314990934.54000026</v>
      </c>
      <c r="J11" s="183">
        <v>211642059.48000047</v>
      </c>
      <c r="K11" s="183">
        <v>0</v>
      </c>
      <c r="L11" s="183">
        <v>0</v>
      </c>
      <c r="M11" s="183">
        <v>0</v>
      </c>
      <c r="N11" s="183">
        <v>11643351.040100023</v>
      </c>
      <c r="O11" s="183">
        <v>0</v>
      </c>
      <c r="P11" s="145">
        <v>689969553.2001005</v>
      </c>
      <c r="Q11" s="184"/>
      <c r="R11" s="183">
        <v>0</v>
      </c>
      <c r="S11" s="184"/>
      <c r="T11" s="183">
        <v>689969553.2001004</v>
      </c>
      <c r="U11" s="185">
        <v>0</v>
      </c>
      <c r="V11" s="186"/>
      <c r="W11" s="145">
        <v>689969553.2001005</v>
      </c>
      <c r="X11" s="183">
        <v>689969553.2001004</v>
      </c>
      <c r="Y11" s="187">
        <v>0</v>
      </c>
      <c r="Z11" s="188"/>
      <c r="AA11" s="183">
        <v>689969553.2001005</v>
      </c>
      <c r="AB11" s="183">
        <v>689969553.2001004</v>
      </c>
      <c r="AD11" s="189">
        <v>0</v>
      </c>
    </row>
    <row r="12" spans="3:30" ht="12.75">
      <c r="C12" s="134" t="s">
        <v>228</v>
      </c>
      <c r="E12" s="174"/>
      <c r="F12" s="175"/>
      <c r="G12" s="176"/>
      <c r="H12" s="147"/>
      <c r="P12" s="145">
        <v>0</v>
      </c>
      <c r="U12" s="190"/>
      <c r="V12" s="191"/>
      <c r="Y12" s="187"/>
      <c r="Z12" s="188"/>
      <c r="AD12" s="189"/>
    </row>
    <row r="13" spans="3:30" ht="12.75">
      <c r="C13" s="134" t="s">
        <v>229</v>
      </c>
      <c r="D13" s="134" t="s">
        <v>43</v>
      </c>
      <c r="E13" s="192" t="s">
        <v>150</v>
      </c>
      <c r="F13" s="193">
        <v>39113</v>
      </c>
      <c r="G13" s="182"/>
      <c r="H13" s="194">
        <v>10604821.040000003</v>
      </c>
      <c r="I13" s="194">
        <v>7105541.680000001</v>
      </c>
      <c r="J13" s="194">
        <v>9623760.620000005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45">
        <v>27334123.340000007</v>
      </c>
      <c r="Q13" s="184"/>
      <c r="R13" s="194">
        <v>0</v>
      </c>
      <c r="S13" s="184"/>
      <c r="T13" s="194">
        <v>27334123.339999996</v>
      </c>
      <c r="U13" s="190">
        <v>0</v>
      </c>
      <c r="V13" s="191"/>
      <c r="W13" s="145">
        <v>27334123.340000007</v>
      </c>
      <c r="X13" s="194">
        <v>27334123.339999996</v>
      </c>
      <c r="Y13" s="187">
        <v>0</v>
      </c>
      <c r="Z13" s="188"/>
      <c r="AA13" s="194">
        <v>27334123.340000004</v>
      </c>
      <c r="AB13" s="194">
        <v>27334123.340000004</v>
      </c>
      <c r="AD13" s="189">
        <v>0</v>
      </c>
    </row>
    <row r="14" spans="3:30" ht="12.75">
      <c r="C14" s="134" t="s">
        <v>230</v>
      </c>
      <c r="D14" s="134" t="s">
        <v>68</v>
      </c>
      <c r="E14" s="192" t="s">
        <v>150</v>
      </c>
      <c r="F14" s="193">
        <v>39113</v>
      </c>
      <c r="G14" s="195"/>
      <c r="H14" s="194">
        <v>18950178.96</v>
      </c>
      <c r="I14" s="194">
        <v>14783208.320000008</v>
      </c>
      <c r="J14" s="194">
        <v>3906312.75</v>
      </c>
      <c r="K14" s="194">
        <v>0</v>
      </c>
      <c r="L14" s="194">
        <v>0</v>
      </c>
      <c r="M14" s="194">
        <v>0</v>
      </c>
      <c r="N14" s="194">
        <v>0</v>
      </c>
      <c r="O14" s="194">
        <v>0</v>
      </c>
      <c r="P14" s="145">
        <v>37639700.03000001</v>
      </c>
      <c r="Q14" s="196"/>
      <c r="R14" s="194">
        <v>0</v>
      </c>
      <c r="S14" s="196"/>
      <c r="T14" s="194">
        <v>37639700.030000016</v>
      </c>
      <c r="U14" s="190">
        <v>0</v>
      </c>
      <c r="V14" s="191"/>
      <c r="W14" s="145">
        <v>37639700.03000001</v>
      </c>
      <c r="X14" s="194">
        <v>37639700.030000016</v>
      </c>
      <c r="Y14" s="187">
        <v>0</v>
      </c>
      <c r="Z14" s="188"/>
      <c r="AA14" s="194">
        <v>37639700.030000016</v>
      </c>
      <c r="AB14" s="194">
        <v>37639700.03000001</v>
      </c>
      <c r="AD14" s="189">
        <v>0</v>
      </c>
    </row>
    <row r="15" spans="3:30" ht="12.75">
      <c r="C15" s="134" t="s">
        <v>231</v>
      </c>
      <c r="E15" s="174"/>
      <c r="F15" s="175"/>
      <c r="G15" s="176"/>
      <c r="H15" s="147"/>
      <c r="P15" s="145">
        <v>0</v>
      </c>
      <c r="U15" s="190"/>
      <c r="V15" s="191"/>
      <c r="Y15" s="187"/>
      <c r="Z15" s="188"/>
      <c r="AD15" s="189"/>
    </row>
    <row r="16" spans="3:30" ht="12.75">
      <c r="C16" s="134" t="s">
        <v>232</v>
      </c>
      <c r="E16" s="174"/>
      <c r="F16" s="175"/>
      <c r="G16" s="176"/>
      <c r="H16" s="147"/>
      <c r="P16" s="145">
        <v>0</v>
      </c>
      <c r="U16" s="190"/>
      <c r="V16" s="191"/>
      <c r="Y16" s="187"/>
      <c r="Z16" s="188"/>
      <c r="AD16" s="189"/>
    </row>
    <row r="17" spans="3:30" ht="12.75">
      <c r="C17" s="134" t="s">
        <v>233</v>
      </c>
      <c r="D17" s="134" t="s">
        <v>126</v>
      </c>
      <c r="E17" s="180" t="s">
        <v>38</v>
      </c>
      <c r="F17" s="181">
        <v>39051</v>
      </c>
      <c r="G17" s="195"/>
      <c r="H17" s="183">
        <v>-512911748.7002</v>
      </c>
      <c r="I17" s="183">
        <v>278244176.77000004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183">
        <v>0</v>
      </c>
      <c r="P17" s="145">
        <v>-234667571.93019998</v>
      </c>
      <c r="Q17" s="196"/>
      <c r="R17" s="183">
        <v>0</v>
      </c>
      <c r="S17" s="196"/>
      <c r="T17" s="183">
        <v>-234667571.93019998</v>
      </c>
      <c r="U17" s="190">
        <v>0</v>
      </c>
      <c r="V17" s="191"/>
      <c r="W17" s="145">
        <v>-234667571.93019998</v>
      </c>
      <c r="X17" s="183">
        <v>-234667571.93019998</v>
      </c>
      <c r="Y17" s="187">
        <v>0</v>
      </c>
      <c r="Z17" s="188"/>
      <c r="AA17" s="183">
        <v>-234667571.93019998</v>
      </c>
      <c r="AB17" s="183">
        <v>-234667571.93019998</v>
      </c>
      <c r="AD17" s="189">
        <v>0</v>
      </c>
    </row>
    <row r="18" spans="3:30" ht="12.75">
      <c r="C18" s="134" t="s">
        <v>233</v>
      </c>
      <c r="D18" s="134" t="s">
        <v>127</v>
      </c>
      <c r="E18" s="192" t="s">
        <v>150</v>
      </c>
      <c r="F18" s="193">
        <v>39113</v>
      </c>
      <c r="G18" s="182"/>
      <c r="H18" s="194">
        <v>945655635.3302001</v>
      </c>
      <c r="I18" s="194">
        <v>82527835.72999996</v>
      </c>
      <c r="J18" s="194">
        <v>410735871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45">
        <v>1438919342.0602</v>
      </c>
      <c r="Q18" s="184"/>
      <c r="R18" s="194">
        <v>0</v>
      </c>
      <c r="S18" s="184"/>
      <c r="T18" s="194">
        <v>1438919342.0602002</v>
      </c>
      <c r="U18" s="185">
        <v>0</v>
      </c>
      <c r="V18" s="186"/>
      <c r="W18" s="145">
        <v>1438919342.0602</v>
      </c>
      <c r="X18" s="194">
        <v>1438919342.0602002</v>
      </c>
      <c r="Y18" s="187">
        <v>0</v>
      </c>
      <c r="Z18" s="188"/>
      <c r="AA18" s="194">
        <v>1438919342.0602002</v>
      </c>
      <c r="AB18" s="194">
        <v>1438919342.0602002</v>
      </c>
      <c r="AD18" s="189">
        <v>0</v>
      </c>
    </row>
    <row r="19" spans="3:30" ht="12.75">
      <c r="C19" s="134" t="s">
        <v>234</v>
      </c>
      <c r="D19" s="134" t="s">
        <v>128</v>
      </c>
      <c r="E19" s="192" t="s">
        <v>150</v>
      </c>
      <c r="F19" s="193">
        <v>39113</v>
      </c>
      <c r="G19" s="195"/>
      <c r="H19" s="197">
        <v>2438785.37</v>
      </c>
      <c r="I19" s="197">
        <v>42809917.9</v>
      </c>
      <c r="J19" s="197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8">
        <v>45248703.269999996</v>
      </c>
      <c r="Q19" s="196"/>
      <c r="R19" s="197">
        <v>0</v>
      </c>
      <c r="S19" s="196"/>
      <c r="T19" s="197">
        <v>45248703.269999996</v>
      </c>
      <c r="U19" s="190">
        <v>0</v>
      </c>
      <c r="V19" s="191"/>
      <c r="W19" s="198">
        <v>45248703.269999996</v>
      </c>
      <c r="X19" s="197">
        <v>45248703.269999996</v>
      </c>
      <c r="Y19" s="187">
        <v>0</v>
      </c>
      <c r="Z19" s="188"/>
      <c r="AA19" s="197">
        <v>45248703.269999996</v>
      </c>
      <c r="AB19" s="197">
        <v>45248703.269999996</v>
      </c>
      <c r="AD19" s="189">
        <v>0</v>
      </c>
    </row>
    <row r="20" spans="4:30" ht="12.75">
      <c r="D20" s="199" t="s">
        <v>235</v>
      </c>
      <c r="E20" s="174"/>
      <c r="F20" s="175"/>
      <c r="G20" s="176"/>
      <c r="H20" s="200">
        <v>435182672.00000006</v>
      </c>
      <c r="I20" s="200">
        <v>403581930.4</v>
      </c>
      <c r="J20" s="201">
        <v>410735871</v>
      </c>
      <c r="K20" s="201">
        <v>0</v>
      </c>
      <c r="L20" s="201">
        <v>0</v>
      </c>
      <c r="M20" s="201">
        <v>0</v>
      </c>
      <c r="N20" s="201">
        <v>0</v>
      </c>
      <c r="O20" s="200">
        <v>0</v>
      </c>
      <c r="P20" s="201">
        <v>1249500473.4</v>
      </c>
      <c r="Q20" s="202"/>
      <c r="R20" s="200">
        <v>0</v>
      </c>
      <c r="S20" s="202"/>
      <c r="T20" s="200">
        <v>1249500473.4</v>
      </c>
      <c r="U20" s="190">
        <v>0</v>
      </c>
      <c r="V20" s="191"/>
      <c r="W20" s="145">
        <v>1249500473.4</v>
      </c>
      <c r="X20" s="200">
        <v>1249500473.4</v>
      </c>
      <c r="Y20" s="187">
        <v>0</v>
      </c>
      <c r="Z20" s="188"/>
      <c r="AA20" s="200">
        <v>1249500473.4</v>
      </c>
      <c r="AB20" s="200">
        <v>1249500473.4</v>
      </c>
      <c r="AD20" s="189">
        <v>0</v>
      </c>
    </row>
    <row r="21" spans="3:30" ht="12.75">
      <c r="C21" s="134" t="s">
        <v>236</v>
      </c>
      <c r="D21" s="134" t="s">
        <v>72</v>
      </c>
      <c r="E21" s="192" t="s">
        <v>150</v>
      </c>
      <c r="F21" s="193">
        <v>39113</v>
      </c>
      <c r="G21" s="176"/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45">
        <v>0</v>
      </c>
      <c r="R21" s="194">
        <v>0</v>
      </c>
      <c r="T21" s="194">
        <v>0</v>
      </c>
      <c r="U21" s="190">
        <v>0</v>
      </c>
      <c r="V21" s="191"/>
      <c r="W21" s="145">
        <v>0</v>
      </c>
      <c r="X21" s="194">
        <v>0</v>
      </c>
      <c r="Y21" s="187">
        <v>0</v>
      </c>
      <c r="Z21" s="188"/>
      <c r="AA21" s="194">
        <v>0</v>
      </c>
      <c r="AB21" s="194">
        <v>0</v>
      </c>
      <c r="AD21" s="189">
        <v>0</v>
      </c>
    </row>
    <row r="22" spans="3:30" ht="12.75">
      <c r="C22" s="134" t="s">
        <v>237</v>
      </c>
      <c r="D22" s="134" t="s">
        <v>238</v>
      </c>
      <c r="E22" s="192" t="s">
        <v>150</v>
      </c>
      <c r="F22" s="193">
        <v>39113</v>
      </c>
      <c r="G22" s="195"/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45">
        <v>0</v>
      </c>
      <c r="Q22" s="196"/>
      <c r="R22" s="194">
        <v>0</v>
      </c>
      <c r="S22" s="196"/>
      <c r="T22" s="194">
        <v>0</v>
      </c>
      <c r="U22" s="190">
        <v>0</v>
      </c>
      <c r="V22" s="191"/>
      <c r="W22" s="145">
        <v>0</v>
      </c>
      <c r="X22" s="194">
        <v>0</v>
      </c>
      <c r="Y22" s="187">
        <v>0</v>
      </c>
      <c r="Z22" s="188"/>
      <c r="AA22" s="194">
        <v>0</v>
      </c>
      <c r="AB22" s="194">
        <v>0</v>
      </c>
      <c r="AD22" s="189">
        <v>0</v>
      </c>
    </row>
    <row r="23" spans="3:30" ht="12.75">
      <c r="C23" s="134" t="s">
        <v>239</v>
      </c>
      <c r="E23" s="192"/>
      <c r="F23" s="193"/>
      <c r="G23" s="195"/>
      <c r="H23" s="194"/>
      <c r="I23" s="194"/>
      <c r="J23" s="194"/>
      <c r="K23" s="194"/>
      <c r="L23" s="194"/>
      <c r="M23" s="194"/>
      <c r="N23" s="194"/>
      <c r="O23" s="194"/>
      <c r="P23" s="145">
        <v>0</v>
      </c>
      <c r="Q23" s="196"/>
      <c r="R23" s="194"/>
      <c r="S23" s="196"/>
      <c r="T23" s="194"/>
      <c r="U23" s="190"/>
      <c r="V23" s="191"/>
      <c r="X23" s="194"/>
      <c r="Y23" s="187"/>
      <c r="Z23" s="188"/>
      <c r="AA23" s="194"/>
      <c r="AB23" s="194"/>
      <c r="AD23" s="189"/>
    </row>
    <row r="24" spans="3:30" s="203" customFormat="1" ht="12.75">
      <c r="C24" s="203" t="s">
        <v>240</v>
      </c>
      <c r="E24" s="204"/>
      <c r="F24" s="205"/>
      <c r="G24" s="206"/>
      <c r="H24" s="207"/>
      <c r="I24" s="207"/>
      <c r="J24" s="202"/>
      <c r="K24" s="202"/>
      <c r="L24" s="202"/>
      <c r="M24" s="202"/>
      <c r="N24" s="202"/>
      <c r="O24" s="207"/>
      <c r="P24" s="202">
        <v>0</v>
      </c>
      <c r="Q24" s="202"/>
      <c r="R24" s="207"/>
      <c r="S24" s="202"/>
      <c r="T24" s="207"/>
      <c r="U24" s="191"/>
      <c r="V24" s="191"/>
      <c r="W24" s="142"/>
      <c r="X24" s="207"/>
      <c r="Y24" s="188"/>
      <c r="Z24" s="188"/>
      <c r="AA24" s="207"/>
      <c r="AB24" s="207"/>
      <c r="AD24" s="189"/>
    </row>
    <row r="25" spans="3:30" ht="12.75">
      <c r="C25" s="203" t="s">
        <v>241</v>
      </c>
      <c r="D25" s="203" t="s">
        <v>44</v>
      </c>
      <c r="E25" s="192" t="s">
        <v>150</v>
      </c>
      <c r="F25" s="193">
        <v>39113</v>
      </c>
      <c r="G25" s="176"/>
      <c r="H25" s="197">
        <v>0</v>
      </c>
      <c r="I25" s="197">
        <v>0</v>
      </c>
      <c r="J25" s="197">
        <v>6007381.9799999995</v>
      </c>
      <c r="K25" s="197">
        <v>0</v>
      </c>
      <c r="L25" s="197">
        <v>0</v>
      </c>
      <c r="M25" s="197">
        <v>0</v>
      </c>
      <c r="N25" s="197">
        <v>37920061.91</v>
      </c>
      <c r="O25" s="197">
        <v>0</v>
      </c>
      <c r="P25" s="208">
        <v>43927443.88999999</v>
      </c>
      <c r="Q25" s="202"/>
      <c r="R25" s="197">
        <v>0</v>
      </c>
      <c r="S25" s="202"/>
      <c r="T25" s="197">
        <v>43927443.890000015</v>
      </c>
      <c r="U25" s="191">
        <v>0</v>
      </c>
      <c r="V25" s="191"/>
      <c r="W25" s="198">
        <v>43927443.88999999</v>
      </c>
      <c r="X25" s="197">
        <v>43927443.890000015</v>
      </c>
      <c r="Y25" s="188">
        <v>0</v>
      </c>
      <c r="Z25" s="188"/>
      <c r="AA25" s="197">
        <v>43927443.890000015</v>
      </c>
      <c r="AB25" s="197">
        <v>43927443.890000015</v>
      </c>
      <c r="AD25" s="189">
        <v>0</v>
      </c>
    </row>
    <row r="26" spans="3:30" ht="12.75">
      <c r="C26" s="203" t="s">
        <v>242</v>
      </c>
      <c r="D26" s="203" t="s">
        <v>50</v>
      </c>
      <c r="E26" s="180" t="s">
        <v>38</v>
      </c>
      <c r="F26" s="181">
        <v>39051</v>
      </c>
      <c r="G26" s="176"/>
      <c r="H26" s="183">
        <v>0</v>
      </c>
      <c r="I26" s="183">
        <v>0</v>
      </c>
      <c r="J26" s="183">
        <v>-0.01</v>
      </c>
      <c r="K26" s="183">
        <v>0</v>
      </c>
      <c r="L26" s="183">
        <v>0</v>
      </c>
      <c r="M26" s="183">
        <v>0</v>
      </c>
      <c r="N26" s="183">
        <v>-38518909.00440001</v>
      </c>
      <c r="O26" s="183">
        <v>0</v>
      </c>
      <c r="P26" s="202">
        <v>-38518909.014400005</v>
      </c>
      <c r="Q26" s="202"/>
      <c r="R26" s="183">
        <v>0</v>
      </c>
      <c r="S26" s="202"/>
      <c r="T26" s="183">
        <v>-38518909.014400005</v>
      </c>
      <c r="U26" s="191">
        <v>0</v>
      </c>
      <c r="V26" s="191"/>
      <c r="W26" s="142">
        <v>-38518909.014400005</v>
      </c>
      <c r="X26" s="183">
        <v>-38518909.014400005</v>
      </c>
      <c r="Y26" s="188">
        <v>0</v>
      </c>
      <c r="Z26" s="188"/>
      <c r="AA26" s="183">
        <v>-38518909.014400005</v>
      </c>
      <c r="AB26" s="183">
        <v>-38518909.01439999</v>
      </c>
      <c r="AD26" s="189">
        <v>0</v>
      </c>
    </row>
    <row r="27" spans="3:30" ht="12.75">
      <c r="C27" s="203" t="s">
        <v>242</v>
      </c>
      <c r="D27" s="203" t="s">
        <v>49</v>
      </c>
      <c r="E27" s="192" t="s">
        <v>150</v>
      </c>
      <c r="F27" s="193">
        <v>39113</v>
      </c>
      <c r="G27" s="176"/>
      <c r="H27" s="197">
        <v>0</v>
      </c>
      <c r="I27" s="197">
        <v>0</v>
      </c>
      <c r="J27" s="197">
        <v>0.01</v>
      </c>
      <c r="K27" s="197">
        <v>0</v>
      </c>
      <c r="L27" s="197">
        <v>0</v>
      </c>
      <c r="M27" s="197">
        <v>0</v>
      </c>
      <c r="N27" s="197">
        <v>33106717.953600008</v>
      </c>
      <c r="O27" s="197">
        <v>0</v>
      </c>
      <c r="P27" s="208">
        <v>33106717.96360001</v>
      </c>
      <c r="Q27" s="202"/>
      <c r="R27" s="197">
        <v>0</v>
      </c>
      <c r="S27" s="202"/>
      <c r="T27" s="197">
        <v>33106717.963599984</v>
      </c>
      <c r="U27" s="191">
        <v>0</v>
      </c>
      <c r="V27" s="191"/>
      <c r="W27" s="198">
        <v>33106717.96360001</v>
      </c>
      <c r="X27" s="197">
        <v>33106717.963599987</v>
      </c>
      <c r="Y27" s="188">
        <v>0</v>
      </c>
      <c r="Z27" s="188"/>
      <c r="AA27" s="197">
        <v>33106717.963599987</v>
      </c>
      <c r="AB27" s="197">
        <v>33106717.96359998</v>
      </c>
      <c r="AD27" s="189">
        <v>0</v>
      </c>
    </row>
    <row r="28" spans="3:30" ht="12.75">
      <c r="C28" s="203"/>
      <c r="D28" s="199" t="s">
        <v>235</v>
      </c>
      <c r="E28" s="192"/>
      <c r="F28" s="193"/>
      <c r="G28" s="176"/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-5412191.050799999</v>
      </c>
      <c r="O28" s="145">
        <v>0</v>
      </c>
      <c r="P28" s="202">
        <v>-5412191.050799999</v>
      </c>
      <c r="Q28" s="202"/>
      <c r="R28" s="145">
        <v>0</v>
      </c>
      <c r="S28" s="202"/>
      <c r="T28" s="145">
        <v>-5412191.050800022</v>
      </c>
      <c r="U28" s="191">
        <v>2.2351741790771484E-08</v>
      </c>
      <c r="V28" s="191"/>
      <c r="W28" s="142">
        <v>-5412191.050799999</v>
      </c>
      <c r="X28" s="145">
        <v>-5412191.050800018</v>
      </c>
      <c r="Y28" s="188">
        <v>1.862645149230957E-08</v>
      </c>
      <c r="Z28" s="188"/>
      <c r="AA28" s="145">
        <v>-5412191.050800018</v>
      </c>
      <c r="AB28" s="145">
        <v>-5412191.050800011</v>
      </c>
      <c r="AD28" s="189">
        <v>-7.450580596923828E-09</v>
      </c>
    </row>
    <row r="29" spans="1:82" s="209" customFormat="1" ht="12.75">
      <c r="A29" s="203"/>
      <c r="B29" s="203"/>
      <c r="C29" s="203" t="s">
        <v>243</v>
      </c>
      <c r="D29" s="203"/>
      <c r="E29" s="204"/>
      <c r="F29" s="205"/>
      <c r="G29" s="206"/>
      <c r="H29" s="207"/>
      <c r="I29" s="207"/>
      <c r="J29" s="202"/>
      <c r="K29" s="202"/>
      <c r="L29" s="202"/>
      <c r="M29" s="202"/>
      <c r="N29" s="202"/>
      <c r="O29" s="207"/>
      <c r="P29" s="202">
        <v>0</v>
      </c>
      <c r="Q29" s="202"/>
      <c r="R29" s="207"/>
      <c r="S29" s="202"/>
      <c r="T29" s="207"/>
      <c r="U29" s="191"/>
      <c r="V29" s="191"/>
      <c r="W29" s="142"/>
      <c r="X29" s="207"/>
      <c r="Y29" s="188"/>
      <c r="Z29" s="188"/>
      <c r="AA29" s="207"/>
      <c r="AB29" s="207"/>
      <c r="AC29" s="203"/>
      <c r="AD29" s="189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</row>
    <row r="30" spans="3:30" ht="15" customHeight="1">
      <c r="C30" s="203" t="s">
        <v>244</v>
      </c>
      <c r="D30" s="203" t="s">
        <v>46</v>
      </c>
      <c r="E30" s="180" t="s">
        <v>38</v>
      </c>
      <c r="F30" s="181">
        <v>39051</v>
      </c>
      <c r="G30" s="176"/>
      <c r="H30" s="183">
        <v>0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-9554095.660000002</v>
      </c>
      <c r="O30" s="183">
        <v>0</v>
      </c>
      <c r="P30" s="201">
        <v>-9554095.660000002</v>
      </c>
      <c r="Q30" s="202"/>
      <c r="R30" s="183">
        <v>0</v>
      </c>
      <c r="S30" s="202"/>
      <c r="T30" s="183">
        <v>-9554095.659999998</v>
      </c>
      <c r="U30" s="190">
        <v>0</v>
      </c>
      <c r="V30" s="191"/>
      <c r="W30" s="145">
        <v>-9554095.660000002</v>
      </c>
      <c r="X30" s="183">
        <v>-9554095.659999998</v>
      </c>
      <c r="Y30" s="188">
        <v>0</v>
      </c>
      <c r="Z30" s="188"/>
      <c r="AA30" s="183">
        <v>-9554095.659999998</v>
      </c>
      <c r="AB30" s="183">
        <v>-9554095.659999998</v>
      </c>
      <c r="AD30" s="189">
        <v>0</v>
      </c>
    </row>
    <row r="31" spans="3:30" ht="15" customHeight="1">
      <c r="C31" s="203" t="s">
        <v>244</v>
      </c>
      <c r="D31" s="203" t="s">
        <v>45</v>
      </c>
      <c r="E31" s="192" t="s">
        <v>150</v>
      </c>
      <c r="F31" s="193">
        <v>39113</v>
      </c>
      <c r="G31" s="176"/>
      <c r="H31" s="197">
        <v>0</v>
      </c>
      <c r="I31" s="197">
        <v>0</v>
      </c>
      <c r="J31" s="197">
        <v>0</v>
      </c>
      <c r="K31" s="197">
        <v>0</v>
      </c>
      <c r="L31" s="197">
        <v>0</v>
      </c>
      <c r="M31" s="197">
        <v>0</v>
      </c>
      <c r="N31" s="197">
        <v>12741779.409000002</v>
      </c>
      <c r="O31" s="197">
        <v>0</v>
      </c>
      <c r="P31" s="208">
        <v>12741779.409000002</v>
      </c>
      <c r="Q31" s="202"/>
      <c r="R31" s="197">
        <v>0</v>
      </c>
      <c r="S31" s="202"/>
      <c r="T31" s="197">
        <v>12741779.409</v>
      </c>
      <c r="U31" s="190">
        <v>0</v>
      </c>
      <c r="V31" s="191"/>
      <c r="W31" s="198">
        <v>12741779.409000002</v>
      </c>
      <c r="X31" s="197">
        <v>12741779.409</v>
      </c>
      <c r="Y31" s="188">
        <v>0</v>
      </c>
      <c r="Z31" s="188"/>
      <c r="AA31" s="197">
        <v>12741779.409</v>
      </c>
      <c r="AB31" s="197">
        <v>12741779.409</v>
      </c>
      <c r="AD31" s="189">
        <v>0</v>
      </c>
    </row>
    <row r="32" spans="3:30" ht="15" customHeight="1">
      <c r="C32" s="203"/>
      <c r="D32" s="199" t="s">
        <v>235</v>
      </c>
      <c r="E32" s="192"/>
      <c r="F32" s="193"/>
      <c r="G32" s="176"/>
      <c r="H32" s="200">
        <v>0</v>
      </c>
      <c r="I32" s="200">
        <v>0</v>
      </c>
      <c r="J32" s="201">
        <v>0</v>
      </c>
      <c r="K32" s="201">
        <v>0</v>
      </c>
      <c r="L32" s="201">
        <v>0</v>
      </c>
      <c r="M32" s="201">
        <v>0</v>
      </c>
      <c r="N32" s="201">
        <v>3187683.749</v>
      </c>
      <c r="O32" s="200">
        <v>0</v>
      </c>
      <c r="P32" s="201">
        <v>3187683.749</v>
      </c>
      <c r="Q32" s="202"/>
      <c r="R32" s="200">
        <v>0</v>
      </c>
      <c r="S32" s="202"/>
      <c r="T32" s="200">
        <v>3187683.7490000017</v>
      </c>
      <c r="U32" s="190">
        <v>0</v>
      </c>
      <c r="V32" s="191"/>
      <c r="W32" s="145">
        <v>3187683.749</v>
      </c>
      <c r="X32" s="200">
        <v>3187683.7490000017</v>
      </c>
      <c r="Y32" s="188">
        <v>0</v>
      </c>
      <c r="Z32" s="188"/>
      <c r="AA32" s="200">
        <v>3187683.7490000017</v>
      </c>
      <c r="AB32" s="200">
        <v>3187683.7490000017</v>
      </c>
      <c r="AD32" s="189">
        <v>0</v>
      </c>
    </row>
    <row r="33" spans="3:30" ht="15" customHeight="1">
      <c r="C33" s="134" t="s">
        <v>245</v>
      </c>
      <c r="D33" s="203" t="s">
        <v>48</v>
      </c>
      <c r="E33" s="180" t="s">
        <v>38</v>
      </c>
      <c r="F33" s="181">
        <v>39051</v>
      </c>
      <c r="G33" s="176"/>
      <c r="H33" s="183">
        <v>0</v>
      </c>
      <c r="I33" s="183">
        <v>0</v>
      </c>
      <c r="J33" s="183">
        <v>0</v>
      </c>
      <c r="K33" s="183">
        <v>0</v>
      </c>
      <c r="L33" s="183">
        <v>0</v>
      </c>
      <c r="M33" s="183">
        <v>0</v>
      </c>
      <c r="N33" s="183">
        <v>-39409528.69570012</v>
      </c>
      <c r="O33" s="183">
        <v>0</v>
      </c>
      <c r="P33" s="201">
        <v>-39409528.69570012</v>
      </c>
      <c r="Q33" s="202"/>
      <c r="R33" s="183">
        <v>0</v>
      </c>
      <c r="S33" s="202"/>
      <c r="T33" s="183">
        <v>-39409528.695700124</v>
      </c>
      <c r="U33" s="190">
        <v>0</v>
      </c>
      <c r="V33" s="191"/>
      <c r="W33" s="145">
        <v>-39409528.69570012</v>
      </c>
      <c r="X33" s="183">
        <v>-39409528.695700124</v>
      </c>
      <c r="Y33" s="188">
        <v>0</v>
      </c>
      <c r="Z33" s="188"/>
      <c r="AA33" s="183">
        <v>-39409528.695700124</v>
      </c>
      <c r="AB33" s="183">
        <v>-39409528.695700124</v>
      </c>
      <c r="AD33" s="189">
        <v>0</v>
      </c>
    </row>
    <row r="34" spans="3:30" ht="15" customHeight="1">
      <c r="C34" s="134" t="s">
        <v>245</v>
      </c>
      <c r="D34" s="203" t="s">
        <v>47</v>
      </c>
      <c r="E34" s="192" t="s">
        <v>150</v>
      </c>
      <c r="F34" s="193">
        <v>39113</v>
      </c>
      <c r="G34" s="176"/>
      <c r="H34" s="197">
        <v>0</v>
      </c>
      <c r="I34" s="197">
        <v>0</v>
      </c>
      <c r="J34" s="197">
        <v>0</v>
      </c>
      <c r="K34" s="197">
        <v>0</v>
      </c>
      <c r="L34" s="197">
        <v>0</v>
      </c>
      <c r="M34" s="197">
        <v>0</v>
      </c>
      <c r="N34" s="197">
        <v>142513041.12449998</v>
      </c>
      <c r="O34" s="197">
        <v>0</v>
      </c>
      <c r="P34" s="208">
        <v>142513041.12449998</v>
      </c>
      <c r="Q34" s="202"/>
      <c r="R34" s="197">
        <v>0</v>
      </c>
      <c r="S34" s="202"/>
      <c r="T34" s="197">
        <v>142513041.12450004</v>
      </c>
      <c r="U34" s="190">
        <v>0</v>
      </c>
      <c r="V34" s="191"/>
      <c r="W34" s="198">
        <v>142513041.12449998</v>
      </c>
      <c r="X34" s="197">
        <v>142513041.12450004</v>
      </c>
      <c r="Y34" s="188">
        <v>0</v>
      </c>
      <c r="Z34" s="188"/>
      <c r="AA34" s="197">
        <v>142513041.12450004</v>
      </c>
      <c r="AB34" s="197">
        <v>142513041.12450004</v>
      </c>
      <c r="AD34" s="189">
        <v>0</v>
      </c>
    </row>
    <row r="35" spans="4:30" ht="15" customHeight="1">
      <c r="D35" s="199" t="s">
        <v>235</v>
      </c>
      <c r="E35" s="192"/>
      <c r="F35" s="193"/>
      <c r="G35" s="176"/>
      <c r="H35" s="200">
        <v>0</v>
      </c>
      <c r="I35" s="200">
        <v>0</v>
      </c>
      <c r="J35" s="201">
        <v>0</v>
      </c>
      <c r="K35" s="201">
        <v>0</v>
      </c>
      <c r="L35" s="201">
        <v>0</v>
      </c>
      <c r="M35" s="201">
        <v>0</v>
      </c>
      <c r="N35" s="201">
        <v>103103512.42879987</v>
      </c>
      <c r="O35" s="200">
        <v>0</v>
      </c>
      <c r="P35" s="201">
        <v>103103512.42879987</v>
      </c>
      <c r="Q35" s="202"/>
      <c r="R35" s="200">
        <v>0</v>
      </c>
      <c r="S35" s="202"/>
      <c r="T35" s="200">
        <v>103103512.42879991</v>
      </c>
      <c r="U35" s="190">
        <v>0</v>
      </c>
      <c r="V35" s="191"/>
      <c r="W35" s="145">
        <v>103103512.42879987</v>
      </c>
      <c r="X35" s="200">
        <v>103103512.42879991</v>
      </c>
      <c r="Y35" s="188">
        <v>0</v>
      </c>
      <c r="Z35" s="188"/>
      <c r="AA35" s="200">
        <v>103103512.42879991</v>
      </c>
      <c r="AB35" s="200">
        <v>103103512.42879991</v>
      </c>
      <c r="AD35" s="189">
        <v>0</v>
      </c>
    </row>
    <row r="36" spans="3:30" ht="15" customHeight="1">
      <c r="C36" s="134" t="s">
        <v>246</v>
      </c>
      <c r="D36" s="203" t="s">
        <v>75</v>
      </c>
      <c r="E36" s="192" t="s">
        <v>150</v>
      </c>
      <c r="F36" s="193">
        <v>39113</v>
      </c>
      <c r="G36" s="176"/>
      <c r="H36" s="194">
        <v>0</v>
      </c>
      <c r="I36" s="194">
        <v>0</v>
      </c>
      <c r="J36" s="194">
        <v>14620936.00999998</v>
      </c>
      <c r="K36" s="194">
        <v>0</v>
      </c>
      <c r="L36" s="194">
        <v>0</v>
      </c>
      <c r="M36" s="194">
        <v>0</v>
      </c>
      <c r="N36" s="194">
        <v>125190329.05999999</v>
      </c>
      <c r="O36" s="194">
        <v>0</v>
      </c>
      <c r="P36" s="201">
        <v>139811265.06999996</v>
      </c>
      <c r="Q36" s="202"/>
      <c r="R36" s="194">
        <v>0</v>
      </c>
      <c r="S36" s="202"/>
      <c r="T36" s="194">
        <v>139811265.06999996</v>
      </c>
      <c r="U36" s="190">
        <v>0</v>
      </c>
      <c r="V36" s="191"/>
      <c r="W36" s="145">
        <v>139811265.06999996</v>
      </c>
      <c r="X36" s="194">
        <v>139811265.06999996</v>
      </c>
      <c r="Y36" s="188">
        <v>0</v>
      </c>
      <c r="Z36" s="188"/>
      <c r="AA36" s="194">
        <v>139811265.06999996</v>
      </c>
      <c r="AB36" s="194">
        <v>139811265.06999996</v>
      </c>
      <c r="AD36" s="189">
        <v>0</v>
      </c>
    </row>
    <row r="37" spans="3:30" ht="15" customHeight="1">
      <c r="C37" s="134" t="s">
        <v>247</v>
      </c>
      <c r="D37" s="203" t="s">
        <v>76</v>
      </c>
      <c r="E37" s="192" t="s">
        <v>150</v>
      </c>
      <c r="F37" s="193">
        <v>39113</v>
      </c>
      <c r="G37" s="176"/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4">
        <v>0</v>
      </c>
      <c r="N37" s="194">
        <v>0</v>
      </c>
      <c r="O37" s="194">
        <v>0</v>
      </c>
      <c r="P37" s="201">
        <v>0</v>
      </c>
      <c r="Q37" s="202"/>
      <c r="R37" s="194">
        <v>0</v>
      </c>
      <c r="S37" s="202"/>
      <c r="T37" s="194">
        <v>0</v>
      </c>
      <c r="U37" s="190">
        <v>0</v>
      </c>
      <c r="V37" s="191"/>
      <c r="W37" s="145">
        <v>0</v>
      </c>
      <c r="X37" s="194">
        <v>0</v>
      </c>
      <c r="Y37" s="188">
        <v>0</v>
      </c>
      <c r="Z37" s="188"/>
      <c r="AA37" s="194">
        <v>0</v>
      </c>
      <c r="AB37" s="194">
        <v>0</v>
      </c>
      <c r="AD37" s="189">
        <v>0</v>
      </c>
    </row>
    <row r="38" spans="3:30" ht="15" customHeight="1">
      <c r="C38" s="134" t="s">
        <v>248</v>
      </c>
      <c r="E38" s="174"/>
      <c r="F38" s="175"/>
      <c r="G38" s="176"/>
      <c r="H38" s="200"/>
      <c r="I38" s="200"/>
      <c r="J38" s="201"/>
      <c r="K38" s="201"/>
      <c r="L38" s="201"/>
      <c r="M38" s="201"/>
      <c r="N38" s="201"/>
      <c r="O38" s="200"/>
      <c r="P38" s="201">
        <v>0</v>
      </c>
      <c r="Q38" s="202"/>
      <c r="R38" s="200"/>
      <c r="S38" s="202"/>
      <c r="T38" s="200"/>
      <c r="U38" s="190"/>
      <c r="V38" s="191"/>
      <c r="X38" s="200"/>
      <c r="Y38" s="188"/>
      <c r="Z38" s="188"/>
      <c r="AA38" s="200"/>
      <c r="AB38" s="200"/>
      <c r="AD38" s="189"/>
    </row>
    <row r="39" spans="3:30" ht="15" customHeight="1">
      <c r="C39" s="134" t="s">
        <v>249</v>
      </c>
      <c r="D39" s="134" t="s">
        <v>77</v>
      </c>
      <c r="E39" s="192" t="s">
        <v>150</v>
      </c>
      <c r="F39" s="193">
        <v>39113</v>
      </c>
      <c r="G39" s="176"/>
      <c r="H39" s="194">
        <v>0</v>
      </c>
      <c r="I39" s="194">
        <v>0</v>
      </c>
      <c r="J39" s="194">
        <v>0</v>
      </c>
      <c r="K39" s="194">
        <v>0</v>
      </c>
      <c r="L39" s="194">
        <v>0</v>
      </c>
      <c r="M39" s="194">
        <v>0</v>
      </c>
      <c r="N39" s="194">
        <v>0</v>
      </c>
      <c r="O39" s="194">
        <v>0</v>
      </c>
      <c r="P39" s="201">
        <v>0</v>
      </c>
      <c r="Q39" s="202"/>
      <c r="R39" s="194">
        <v>0</v>
      </c>
      <c r="S39" s="202"/>
      <c r="T39" s="194">
        <v>0</v>
      </c>
      <c r="U39" s="190">
        <v>0</v>
      </c>
      <c r="V39" s="191"/>
      <c r="W39" s="145">
        <v>0</v>
      </c>
      <c r="X39" s="194">
        <v>0</v>
      </c>
      <c r="Y39" s="188">
        <v>0</v>
      </c>
      <c r="Z39" s="188"/>
      <c r="AA39" s="194">
        <v>0</v>
      </c>
      <c r="AB39" s="194">
        <v>0</v>
      </c>
      <c r="AD39" s="189">
        <v>0</v>
      </c>
    </row>
    <row r="40" spans="3:30" ht="15" customHeight="1">
      <c r="C40" s="134" t="s">
        <v>250</v>
      </c>
      <c r="D40" s="134" t="s">
        <v>78</v>
      </c>
      <c r="E40" s="180" t="s">
        <v>38</v>
      </c>
      <c r="F40" s="181">
        <v>39051</v>
      </c>
      <c r="G40" s="176"/>
      <c r="H40" s="183">
        <v>0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201">
        <v>0</v>
      </c>
      <c r="Q40" s="202"/>
      <c r="R40" s="183">
        <v>0</v>
      </c>
      <c r="S40" s="202"/>
      <c r="T40" s="183">
        <v>0</v>
      </c>
      <c r="U40" s="190">
        <v>0</v>
      </c>
      <c r="V40" s="191"/>
      <c r="W40" s="145">
        <v>0</v>
      </c>
      <c r="X40" s="183">
        <v>0</v>
      </c>
      <c r="Y40" s="188">
        <v>0</v>
      </c>
      <c r="Z40" s="188"/>
      <c r="AA40" s="183">
        <v>0</v>
      </c>
      <c r="AB40" s="183">
        <v>0</v>
      </c>
      <c r="AD40" s="189">
        <v>0</v>
      </c>
    </row>
    <row r="41" spans="3:30" ht="15" customHeight="1">
      <c r="C41" s="134" t="s">
        <v>250</v>
      </c>
      <c r="D41" s="134" t="s">
        <v>79</v>
      </c>
      <c r="E41" s="192" t="s">
        <v>150</v>
      </c>
      <c r="F41" s="193">
        <v>39113</v>
      </c>
      <c r="G41" s="176"/>
      <c r="H41" s="194">
        <v>0</v>
      </c>
      <c r="I41" s="194">
        <v>0</v>
      </c>
      <c r="J41" s="194">
        <v>0</v>
      </c>
      <c r="K41" s="194">
        <v>0</v>
      </c>
      <c r="L41" s="194">
        <v>0</v>
      </c>
      <c r="M41" s="194">
        <v>0</v>
      </c>
      <c r="N41" s="194">
        <v>0</v>
      </c>
      <c r="O41" s="194">
        <v>0</v>
      </c>
      <c r="P41" s="201">
        <v>0</v>
      </c>
      <c r="Q41" s="202"/>
      <c r="R41" s="194">
        <v>0</v>
      </c>
      <c r="S41" s="202"/>
      <c r="T41" s="194">
        <v>0</v>
      </c>
      <c r="U41" s="190">
        <v>0</v>
      </c>
      <c r="V41" s="191"/>
      <c r="W41" s="145">
        <v>0</v>
      </c>
      <c r="X41" s="194">
        <v>0</v>
      </c>
      <c r="Y41" s="188">
        <v>0</v>
      </c>
      <c r="Z41" s="188"/>
      <c r="AA41" s="194">
        <v>0</v>
      </c>
      <c r="AB41" s="194">
        <v>0</v>
      </c>
      <c r="AD41" s="189">
        <v>0</v>
      </c>
    </row>
    <row r="42" spans="3:30" ht="15" customHeight="1">
      <c r="C42" s="134" t="s">
        <v>251</v>
      </c>
      <c r="D42" s="134" t="s">
        <v>80</v>
      </c>
      <c r="E42" s="192" t="s">
        <v>150</v>
      </c>
      <c r="F42" s="193">
        <v>39113</v>
      </c>
      <c r="G42" s="176"/>
      <c r="H42" s="197">
        <v>0</v>
      </c>
      <c r="I42" s="197">
        <v>0</v>
      </c>
      <c r="J42" s="197">
        <v>0</v>
      </c>
      <c r="K42" s="197">
        <v>0</v>
      </c>
      <c r="L42" s="197">
        <v>0</v>
      </c>
      <c r="M42" s="197">
        <v>0</v>
      </c>
      <c r="N42" s="197">
        <v>0</v>
      </c>
      <c r="O42" s="197">
        <v>0</v>
      </c>
      <c r="P42" s="208">
        <v>0</v>
      </c>
      <c r="Q42" s="202"/>
      <c r="R42" s="197">
        <v>0</v>
      </c>
      <c r="S42" s="202"/>
      <c r="T42" s="197">
        <v>0</v>
      </c>
      <c r="U42" s="190">
        <v>0</v>
      </c>
      <c r="V42" s="191"/>
      <c r="W42" s="198">
        <v>0</v>
      </c>
      <c r="X42" s="197">
        <v>0</v>
      </c>
      <c r="Y42" s="188">
        <v>0</v>
      </c>
      <c r="Z42" s="188"/>
      <c r="AA42" s="197">
        <v>0</v>
      </c>
      <c r="AB42" s="197">
        <v>0</v>
      </c>
      <c r="AD42" s="189">
        <v>0</v>
      </c>
    </row>
    <row r="43" spans="4:30" ht="15" customHeight="1">
      <c r="D43" s="199" t="s">
        <v>235</v>
      </c>
      <c r="E43" s="192"/>
      <c r="F43" s="193"/>
      <c r="G43" s="176"/>
      <c r="H43" s="210">
        <v>0</v>
      </c>
      <c r="I43" s="210">
        <v>0</v>
      </c>
      <c r="J43" s="211">
        <v>0</v>
      </c>
      <c r="K43" s="211">
        <v>0</v>
      </c>
      <c r="L43" s="211">
        <v>0</v>
      </c>
      <c r="M43" s="211">
        <v>0</v>
      </c>
      <c r="N43" s="211">
        <v>0</v>
      </c>
      <c r="O43" s="210">
        <v>0</v>
      </c>
      <c r="P43" s="211">
        <v>0</v>
      </c>
      <c r="Q43" s="202"/>
      <c r="R43" s="210">
        <v>0</v>
      </c>
      <c r="S43" s="202"/>
      <c r="T43" s="210">
        <v>0</v>
      </c>
      <c r="U43" s="190">
        <v>0</v>
      </c>
      <c r="V43" s="191"/>
      <c r="W43" s="212">
        <v>0</v>
      </c>
      <c r="X43" s="210">
        <v>0</v>
      </c>
      <c r="Y43" s="188">
        <v>0</v>
      </c>
      <c r="Z43" s="188"/>
      <c r="AA43" s="210">
        <v>0</v>
      </c>
      <c r="AB43" s="210">
        <v>0</v>
      </c>
      <c r="AD43" s="189">
        <v>0</v>
      </c>
    </row>
    <row r="44" spans="4:30" ht="15" customHeight="1">
      <c r="D44" s="199" t="s">
        <v>235</v>
      </c>
      <c r="E44" s="192"/>
      <c r="F44" s="193"/>
      <c r="G44" s="176"/>
      <c r="H44" s="200">
        <v>0</v>
      </c>
      <c r="I44" s="200">
        <v>0</v>
      </c>
      <c r="J44" s="201">
        <v>20628317.98999998</v>
      </c>
      <c r="K44" s="201">
        <v>0</v>
      </c>
      <c r="L44" s="201">
        <v>0</v>
      </c>
      <c r="M44" s="201">
        <v>0</v>
      </c>
      <c r="N44" s="201">
        <v>263989396.09699988</v>
      </c>
      <c r="O44" s="200">
        <v>0</v>
      </c>
      <c r="P44" s="200">
        <v>284617714.0869998</v>
      </c>
      <c r="Q44" s="202"/>
      <c r="R44" s="200">
        <v>0</v>
      </c>
      <c r="S44" s="202"/>
      <c r="T44" s="200">
        <v>284617714.0869999</v>
      </c>
      <c r="U44" s="190">
        <v>0</v>
      </c>
      <c r="V44" s="191"/>
      <c r="W44" s="145">
        <v>284617714.0869998</v>
      </c>
      <c r="X44" s="200">
        <v>284617714.0869999</v>
      </c>
      <c r="Y44" s="188">
        <v>0</v>
      </c>
      <c r="Z44" s="188"/>
      <c r="AA44" s="200">
        <v>284617714.0869999</v>
      </c>
      <c r="AB44" s="200">
        <v>284617714.0869999</v>
      </c>
      <c r="AD44" s="189">
        <v>0</v>
      </c>
    </row>
    <row r="45" spans="3:30" ht="12.75">
      <c r="C45" s="134" t="s">
        <v>252</v>
      </c>
      <c r="E45" s="192"/>
      <c r="F45" s="193"/>
      <c r="G45" s="195"/>
      <c r="H45" s="194"/>
      <c r="I45" s="194"/>
      <c r="J45" s="194"/>
      <c r="K45" s="194"/>
      <c r="L45" s="194"/>
      <c r="M45" s="194"/>
      <c r="N45" s="194"/>
      <c r="O45" s="194"/>
      <c r="P45" s="145">
        <v>0</v>
      </c>
      <c r="Q45" s="196"/>
      <c r="R45" s="194"/>
      <c r="S45" s="196"/>
      <c r="T45" s="194"/>
      <c r="U45" s="190"/>
      <c r="V45" s="191"/>
      <c r="X45" s="194"/>
      <c r="Y45" s="188"/>
      <c r="Z45" s="196"/>
      <c r="AA45" s="194"/>
      <c r="AB45" s="194"/>
      <c r="AD45" s="189"/>
    </row>
    <row r="46" spans="3:30" ht="12.75">
      <c r="C46" s="134" t="s">
        <v>253</v>
      </c>
      <c r="D46" s="134" t="s">
        <v>52</v>
      </c>
      <c r="E46" s="180" t="s">
        <v>38</v>
      </c>
      <c r="F46" s="181">
        <v>39051</v>
      </c>
      <c r="G46" s="195"/>
      <c r="H46" s="183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45">
        <v>0</v>
      </c>
      <c r="Q46" s="196"/>
      <c r="R46" s="183">
        <v>0</v>
      </c>
      <c r="S46" s="196"/>
      <c r="T46" s="183">
        <v>0</v>
      </c>
      <c r="U46" s="190">
        <v>0</v>
      </c>
      <c r="V46" s="191"/>
      <c r="W46" s="145">
        <v>0</v>
      </c>
      <c r="X46" s="183">
        <v>0</v>
      </c>
      <c r="Y46" s="188">
        <v>0</v>
      </c>
      <c r="Z46" s="196"/>
      <c r="AA46" s="183">
        <v>0</v>
      </c>
      <c r="AB46" s="183">
        <v>0</v>
      </c>
      <c r="AD46" s="189">
        <v>0</v>
      </c>
    </row>
    <row r="47" spans="3:30" ht="12.75">
      <c r="C47" s="134" t="s">
        <v>253</v>
      </c>
      <c r="D47" s="134" t="s">
        <v>51</v>
      </c>
      <c r="E47" s="192" t="s">
        <v>150</v>
      </c>
      <c r="F47" s="193">
        <v>39113</v>
      </c>
      <c r="G47" s="176"/>
      <c r="H47" s="194">
        <v>0</v>
      </c>
      <c r="I47" s="194">
        <v>4000000</v>
      </c>
      <c r="J47" s="194">
        <v>6000000</v>
      </c>
      <c r="K47" s="194">
        <v>0</v>
      </c>
      <c r="L47" s="194">
        <v>0</v>
      </c>
      <c r="M47" s="194">
        <v>0</v>
      </c>
      <c r="N47" s="194">
        <v>0</v>
      </c>
      <c r="O47" s="194">
        <v>0</v>
      </c>
      <c r="P47" s="201">
        <v>10000000</v>
      </c>
      <c r="Q47" s="202"/>
      <c r="R47" s="194">
        <v>0</v>
      </c>
      <c r="S47" s="202"/>
      <c r="T47" s="194">
        <v>10000000</v>
      </c>
      <c r="U47" s="190">
        <v>0</v>
      </c>
      <c r="V47" s="191"/>
      <c r="W47" s="145">
        <v>10000000</v>
      </c>
      <c r="X47" s="194">
        <v>10000000</v>
      </c>
      <c r="Y47" s="188">
        <v>0</v>
      </c>
      <c r="Z47" s="202"/>
      <c r="AA47" s="194">
        <v>10000000</v>
      </c>
      <c r="AB47" s="194">
        <v>10000000</v>
      </c>
      <c r="AD47" s="189">
        <v>0</v>
      </c>
    </row>
    <row r="48" spans="3:30" ht="12.75">
      <c r="C48" s="134" t="s">
        <v>254</v>
      </c>
      <c r="D48" s="134" t="s">
        <v>81</v>
      </c>
      <c r="E48" s="192" t="s">
        <v>150</v>
      </c>
      <c r="F48" s="193">
        <v>39113</v>
      </c>
      <c r="G48" s="176"/>
      <c r="H48" s="194">
        <v>0</v>
      </c>
      <c r="I48" s="194">
        <v>0</v>
      </c>
      <c r="J48" s="194">
        <v>0</v>
      </c>
      <c r="K48" s="194">
        <v>0</v>
      </c>
      <c r="L48" s="194">
        <v>0</v>
      </c>
      <c r="M48" s="194">
        <v>0</v>
      </c>
      <c r="N48" s="194">
        <v>0</v>
      </c>
      <c r="O48" s="194">
        <v>0</v>
      </c>
      <c r="P48" s="201">
        <v>0</v>
      </c>
      <c r="Q48" s="202"/>
      <c r="R48" s="194">
        <v>0</v>
      </c>
      <c r="S48" s="202"/>
      <c r="T48" s="194">
        <v>0</v>
      </c>
      <c r="U48" s="190">
        <v>0</v>
      </c>
      <c r="V48" s="191"/>
      <c r="W48" s="145">
        <v>0</v>
      </c>
      <c r="X48" s="194">
        <v>0</v>
      </c>
      <c r="Y48" s="188">
        <v>0</v>
      </c>
      <c r="Z48" s="202"/>
      <c r="AA48" s="194">
        <v>0</v>
      </c>
      <c r="AB48" s="194">
        <v>0</v>
      </c>
      <c r="AD48" s="189">
        <v>0</v>
      </c>
    </row>
    <row r="49" spans="3:30" ht="12.75">
      <c r="C49" s="134" t="s">
        <v>255</v>
      </c>
      <c r="D49" s="134" t="s">
        <v>256</v>
      </c>
      <c r="E49" s="192" t="s">
        <v>150</v>
      </c>
      <c r="F49" s="193">
        <v>39113</v>
      </c>
      <c r="G49" s="176"/>
      <c r="H49" s="194">
        <v>0</v>
      </c>
      <c r="I49" s="194">
        <v>0</v>
      </c>
      <c r="J49" s="194">
        <v>0</v>
      </c>
      <c r="K49" s="194">
        <v>0</v>
      </c>
      <c r="L49" s="194">
        <v>0</v>
      </c>
      <c r="M49" s="194">
        <v>0</v>
      </c>
      <c r="N49" s="194">
        <v>0</v>
      </c>
      <c r="O49" s="194">
        <v>0</v>
      </c>
      <c r="P49" s="201">
        <v>0</v>
      </c>
      <c r="Q49" s="202"/>
      <c r="R49" s="194">
        <v>0</v>
      </c>
      <c r="S49" s="202"/>
      <c r="T49" s="194">
        <v>0</v>
      </c>
      <c r="U49" s="185">
        <v>0</v>
      </c>
      <c r="V49" s="186"/>
      <c r="W49" s="145">
        <v>0</v>
      </c>
      <c r="X49" s="194">
        <v>0</v>
      </c>
      <c r="Y49" s="188">
        <v>0</v>
      </c>
      <c r="Z49" s="202"/>
      <c r="AA49" s="194">
        <v>0</v>
      </c>
      <c r="AB49" s="194">
        <v>0</v>
      </c>
      <c r="AD49" s="189">
        <v>0</v>
      </c>
    </row>
    <row r="50" spans="3:30" ht="12.75">
      <c r="C50" s="134" t="s">
        <v>257</v>
      </c>
      <c r="D50" s="134" t="s">
        <v>258</v>
      </c>
      <c r="E50" s="192" t="s">
        <v>150</v>
      </c>
      <c r="F50" s="193">
        <v>39113</v>
      </c>
      <c r="G50" s="176"/>
      <c r="H50" s="197">
        <v>0</v>
      </c>
      <c r="I50" s="197">
        <v>0</v>
      </c>
      <c r="J50" s="197">
        <v>0</v>
      </c>
      <c r="K50" s="197">
        <v>0</v>
      </c>
      <c r="L50" s="197">
        <v>0</v>
      </c>
      <c r="M50" s="197">
        <v>0</v>
      </c>
      <c r="N50" s="197">
        <v>0</v>
      </c>
      <c r="O50" s="197">
        <v>0</v>
      </c>
      <c r="P50" s="208">
        <v>0</v>
      </c>
      <c r="Q50" s="202"/>
      <c r="R50" s="197">
        <v>0</v>
      </c>
      <c r="S50" s="202"/>
      <c r="T50" s="197">
        <v>0</v>
      </c>
      <c r="U50" s="190">
        <v>0</v>
      </c>
      <c r="V50" s="191"/>
      <c r="W50" s="198">
        <v>0</v>
      </c>
      <c r="X50" s="197">
        <v>0</v>
      </c>
      <c r="Y50" s="188">
        <v>0</v>
      </c>
      <c r="Z50" s="202"/>
      <c r="AA50" s="197">
        <v>0</v>
      </c>
      <c r="AB50" s="197">
        <v>0</v>
      </c>
      <c r="AD50" s="189">
        <v>0</v>
      </c>
    </row>
    <row r="51" spans="4:30" ht="12.75">
      <c r="D51" s="199" t="s">
        <v>235</v>
      </c>
      <c r="E51" s="192"/>
      <c r="F51" s="193"/>
      <c r="G51" s="176"/>
      <c r="H51" s="200">
        <v>0</v>
      </c>
      <c r="I51" s="200">
        <v>4000000</v>
      </c>
      <c r="J51" s="201">
        <v>6000000</v>
      </c>
      <c r="K51" s="201">
        <v>0</v>
      </c>
      <c r="L51" s="201">
        <v>0</v>
      </c>
      <c r="M51" s="201">
        <v>0</v>
      </c>
      <c r="N51" s="201">
        <v>0</v>
      </c>
      <c r="O51" s="200">
        <v>0</v>
      </c>
      <c r="P51" s="201">
        <v>10000000</v>
      </c>
      <c r="Q51" s="202"/>
      <c r="R51" s="200">
        <v>0</v>
      </c>
      <c r="S51" s="202"/>
      <c r="T51" s="200">
        <v>10000000</v>
      </c>
      <c r="U51" s="190">
        <v>0</v>
      </c>
      <c r="V51" s="191"/>
      <c r="W51" s="145">
        <v>10000000</v>
      </c>
      <c r="X51" s="200">
        <v>10000000</v>
      </c>
      <c r="Y51" s="188">
        <v>0</v>
      </c>
      <c r="Z51" s="202"/>
      <c r="AA51" s="200">
        <v>10000000</v>
      </c>
      <c r="AB51" s="200">
        <v>10000000</v>
      </c>
      <c r="AD51" s="189">
        <v>0</v>
      </c>
    </row>
    <row r="52" spans="3:30" ht="12.75">
      <c r="C52" s="134" t="s">
        <v>259</v>
      </c>
      <c r="D52" s="134" t="s">
        <v>84</v>
      </c>
      <c r="E52" s="180" t="s">
        <v>38</v>
      </c>
      <c r="F52" s="181">
        <v>39051</v>
      </c>
      <c r="G52" s="182"/>
      <c r="H52" s="183">
        <v>0</v>
      </c>
      <c r="I52" s="183">
        <v>0</v>
      </c>
      <c r="J52" s="183">
        <v>0</v>
      </c>
      <c r="K52" s="183">
        <v>0</v>
      </c>
      <c r="L52" s="183">
        <v>0</v>
      </c>
      <c r="M52" s="183">
        <v>0</v>
      </c>
      <c r="N52" s="183">
        <v>0</v>
      </c>
      <c r="O52" s="183">
        <v>0</v>
      </c>
      <c r="P52" s="145">
        <v>0</v>
      </c>
      <c r="Q52" s="184"/>
      <c r="R52" s="183">
        <v>0</v>
      </c>
      <c r="S52" s="184"/>
      <c r="T52" s="183">
        <v>0</v>
      </c>
      <c r="U52" s="190">
        <v>0</v>
      </c>
      <c r="V52" s="191"/>
      <c r="W52" s="145">
        <v>0</v>
      </c>
      <c r="X52" s="183">
        <v>0</v>
      </c>
      <c r="Y52" s="188">
        <v>0</v>
      </c>
      <c r="Z52" s="184"/>
      <c r="AA52" s="183">
        <v>0</v>
      </c>
      <c r="AB52" s="183">
        <v>0</v>
      </c>
      <c r="AD52" s="189">
        <v>0</v>
      </c>
    </row>
    <row r="53" spans="3:30" ht="12.75">
      <c r="C53" s="134" t="s">
        <v>259</v>
      </c>
      <c r="D53" s="134" t="s">
        <v>85</v>
      </c>
      <c r="E53" s="192" t="s">
        <v>150</v>
      </c>
      <c r="F53" s="193">
        <v>39113</v>
      </c>
      <c r="G53" s="195"/>
      <c r="H53" s="197">
        <v>0</v>
      </c>
      <c r="I53" s="197">
        <v>0</v>
      </c>
      <c r="J53" s="197">
        <v>0</v>
      </c>
      <c r="K53" s="197">
        <v>0</v>
      </c>
      <c r="L53" s="197">
        <v>0</v>
      </c>
      <c r="M53" s="197">
        <v>0</v>
      </c>
      <c r="N53" s="197">
        <v>0</v>
      </c>
      <c r="O53" s="197">
        <v>0</v>
      </c>
      <c r="P53" s="198">
        <v>0</v>
      </c>
      <c r="Q53" s="196"/>
      <c r="R53" s="197">
        <v>0</v>
      </c>
      <c r="S53" s="196"/>
      <c r="T53" s="197">
        <v>0</v>
      </c>
      <c r="U53" s="190">
        <v>0</v>
      </c>
      <c r="V53" s="191"/>
      <c r="W53" s="198">
        <v>0</v>
      </c>
      <c r="X53" s="197">
        <v>0</v>
      </c>
      <c r="Y53" s="188">
        <v>0</v>
      </c>
      <c r="Z53" s="196"/>
      <c r="AA53" s="197">
        <v>0</v>
      </c>
      <c r="AB53" s="197">
        <v>0</v>
      </c>
      <c r="AD53" s="189">
        <v>0</v>
      </c>
    </row>
    <row r="54" spans="4:30" ht="12.75">
      <c r="D54" s="199" t="s">
        <v>235</v>
      </c>
      <c r="E54" s="174"/>
      <c r="F54" s="175"/>
      <c r="G54" s="176"/>
      <c r="H54" s="200">
        <v>0</v>
      </c>
      <c r="I54" s="200">
        <v>0</v>
      </c>
      <c r="J54" s="201">
        <v>0</v>
      </c>
      <c r="K54" s="201">
        <v>0</v>
      </c>
      <c r="L54" s="201">
        <v>0</v>
      </c>
      <c r="M54" s="201">
        <v>0</v>
      </c>
      <c r="N54" s="201">
        <v>0</v>
      </c>
      <c r="O54" s="200">
        <v>0</v>
      </c>
      <c r="P54" s="201">
        <v>0</v>
      </c>
      <c r="Q54" s="202"/>
      <c r="R54" s="200">
        <v>0</v>
      </c>
      <c r="S54" s="202"/>
      <c r="T54" s="200">
        <v>0</v>
      </c>
      <c r="U54" s="190">
        <v>0</v>
      </c>
      <c r="V54" s="191"/>
      <c r="W54" s="145">
        <v>0</v>
      </c>
      <c r="X54" s="200">
        <v>0</v>
      </c>
      <c r="Y54" s="188">
        <v>0</v>
      </c>
      <c r="Z54" s="202"/>
      <c r="AA54" s="200">
        <v>0</v>
      </c>
      <c r="AB54" s="200">
        <v>0</v>
      </c>
      <c r="AD54" s="189">
        <v>0</v>
      </c>
    </row>
    <row r="55" spans="3:30" ht="12.75">
      <c r="C55" s="134" t="s">
        <v>260</v>
      </c>
      <c r="E55" s="192"/>
      <c r="F55" s="193"/>
      <c r="G55" s="195"/>
      <c r="H55" s="194"/>
      <c r="I55" s="194"/>
      <c r="J55" s="194"/>
      <c r="K55" s="194"/>
      <c r="L55" s="194"/>
      <c r="M55" s="194"/>
      <c r="N55" s="194"/>
      <c r="O55" s="194"/>
      <c r="P55" s="145">
        <v>0</v>
      </c>
      <c r="Q55" s="196"/>
      <c r="R55" s="194"/>
      <c r="S55" s="196"/>
      <c r="T55" s="194"/>
      <c r="U55" s="190"/>
      <c r="V55" s="191"/>
      <c r="X55" s="194"/>
      <c r="Y55" s="188"/>
      <c r="Z55" s="196"/>
      <c r="AA55" s="194"/>
      <c r="AB55" s="194"/>
      <c r="AD55" s="189"/>
    </row>
    <row r="56" spans="3:30" ht="12.75">
      <c r="C56" s="134" t="s">
        <v>261</v>
      </c>
      <c r="D56" s="134" t="s">
        <v>115</v>
      </c>
      <c r="E56" s="192" t="s">
        <v>150</v>
      </c>
      <c r="F56" s="193">
        <v>39113</v>
      </c>
      <c r="G56" s="195"/>
      <c r="H56" s="194">
        <v>0</v>
      </c>
      <c r="I56" s="194">
        <v>0</v>
      </c>
      <c r="J56" s="194">
        <v>0</v>
      </c>
      <c r="K56" s="194">
        <v>0</v>
      </c>
      <c r="L56" s="194">
        <v>0</v>
      </c>
      <c r="M56" s="194">
        <v>0</v>
      </c>
      <c r="N56" s="194">
        <v>0</v>
      </c>
      <c r="O56" s="194">
        <v>0</v>
      </c>
      <c r="P56" s="145">
        <v>0</v>
      </c>
      <c r="Q56" s="196"/>
      <c r="R56" s="194">
        <v>0</v>
      </c>
      <c r="S56" s="196"/>
      <c r="T56" s="194">
        <v>0</v>
      </c>
      <c r="U56" s="190">
        <v>0</v>
      </c>
      <c r="V56" s="191"/>
      <c r="W56" s="145">
        <v>0</v>
      </c>
      <c r="X56" s="194">
        <v>0</v>
      </c>
      <c r="Y56" s="188">
        <v>0</v>
      </c>
      <c r="Z56" s="196"/>
      <c r="AA56" s="194">
        <v>0</v>
      </c>
      <c r="AB56" s="194">
        <v>0</v>
      </c>
      <c r="AD56" s="189">
        <v>0</v>
      </c>
    </row>
    <row r="57" spans="3:30" ht="12.75">
      <c r="C57" s="134" t="s">
        <v>262</v>
      </c>
      <c r="D57" s="134" t="s">
        <v>116</v>
      </c>
      <c r="E57" s="192" t="s">
        <v>150</v>
      </c>
      <c r="F57" s="193">
        <v>39113</v>
      </c>
      <c r="G57" s="195"/>
      <c r="H57" s="194">
        <v>0</v>
      </c>
      <c r="I57" s="194">
        <v>0</v>
      </c>
      <c r="J57" s="194">
        <v>0</v>
      </c>
      <c r="K57" s="194">
        <v>0</v>
      </c>
      <c r="L57" s="194">
        <v>0</v>
      </c>
      <c r="M57" s="194">
        <v>0</v>
      </c>
      <c r="N57" s="194">
        <v>0</v>
      </c>
      <c r="O57" s="194">
        <v>0</v>
      </c>
      <c r="P57" s="145">
        <v>0</v>
      </c>
      <c r="Q57" s="196"/>
      <c r="R57" s="194">
        <v>0</v>
      </c>
      <c r="S57" s="196"/>
      <c r="T57" s="194">
        <v>0</v>
      </c>
      <c r="U57" s="190">
        <v>0</v>
      </c>
      <c r="V57" s="191"/>
      <c r="W57" s="145">
        <v>0</v>
      </c>
      <c r="X57" s="194">
        <v>0</v>
      </c>
      <c r="Y57" s="188">
        <v>0</v>
      </c>
      <c r="Z57" s="196"/>
      <c r="AA57" s="194">
        <v>0</v>
      </c>
      <c r="AB57" s="194">
        <v>0</v>
      </c>
      <c r="AD57" s="189">
        <v>0</v>
      </c>
    </row>
    <row r="58" spans="3:30" ht="12.75">
      <c r="C58" s="134" t="s">
        <v>263</v>
      </c>
      <c r="D58" s="134" t="s">
        <v>117</v>
      </c>
      <c r="E58" s="192" t="s">
        <v>150</v>
      </c>
      <c r="F58" s="193">
        <v>39113</v>
      </c>
      <c r="G58" s="195"/>
      <c r="H58" s="194">
        <v>0</v>
      </c>
      <c r="I58" s="194">
        <v>0</v>
      </c>
      <c r="J58" s="194">
        <v>0</v>
      </c>
      <c r="K58" s="194">
        <v>0</v>
      </c>
      <c r="L58" s="194">
        <v>0</v>
      </c>
      <c r="M58" s="194">
        <v>0</v>
      </c>
      <c r="N58" s="194">
        <v>0</v>
      </c>
      <c r="O58" s="194">
        <v>0</v>
      </c>
      <c r="P58" s="145">
        <v>0</v>
      </c>
      <c r="Q58" s="196"/>
      <c r="R58" s="194">
        <v>0</v>
      </c>
      <c r="S58" s="196"/>
      <c r="T58" s="194">
        <v>0</v>
      </c>
      <c r="U58" s="190">
        <v>0</v>
      </c>
      <c r="V58" s="191"/>
      <c r="W58" s="145">
        <v>0</v>
      </c>
      <c r="X58" s="194">
        <v>0</v>
      </c>
      <c r="Y58" s="188">
        <v>0</v>
      </c>
      <c r="Z58" s="196"/>
      <c r="AA58" s="194">
        <v>0</v>
      </c>
      <c r="AB58" s="194">
        <v>0</v>
      </c>
      <c r="AD58" s="189">
        <v>0</v>
      </c>
    </row>
    <row r="59" spans="3:30" ht="12.75">
      <c r="C59" s="134" t="s">
        <v>264</v>
      </c>
      <c r="D59" s="134" t="s">
        <v>118</v>
      </c>
      <c r="E59" s="192" t="s">
        <v>150</v>
      </c>
      <c r="F59" s="193">
        <v>39113</v>
      </c>
      <c r="G59" s="195"/>
      <c r="H59" s="194">
        <v>0</v>
      </c>
      <c r="I59" s="194">
        <v>0</v>
      </c>
      <c r="J59" s="194">
        <v>0</v>
      </c>
      <c r="K59" s="194">
        <v>0</v>
      </c>
      <c r="L59" s="194">
        <v>0</v>
      </c>
      <c r="M59" s="194">
        <v>0</v>
      </c>
      <c r="N59" s="194">
        <v>0</v>
      </c>
      <c r="O59" s="194">
        <v>0</v>
      </c>
      <c r="P59" s="145">
        <v>0</v>
      </c>
      <c r="Q59" s="196"/>
      <c r="R59" s="194">
        <v>0</v>
      </c>
      <c r="S59" s="196"/>
      <c r="T59" s="194">
        <v>0</v>
      </c>
      <c r="U59" s="190">
        <v>0</v>
      </c>
      <c r="V59" s="191"/>
      <c r="W59" s="145">
        <v>0</v>
      </c>
      <c r="X59" s="194">
        <v>0</v>
      </c>
      <c r="Y59" s="188">
        <v>0</v>
      </c>
      <c r="Z59" s="196"/>
      <c r="AA59" s="194">
        <v>0</v>
      </c>
      <c r="AB59" s="194">
        <v>0</v>
      </c>
      <c r="AD59" s="189">
        <v>0</v>
      </c>
    </row>
    <row r="60" spans="3:30" ht="12.75">
      <c r="C60" s="134" t="s">
        <v>265</v>
      </c>
      <c r="D60" s="134" t="s">
        <v>119</v>
      </c>
      <c r="E60" s="180" t="s">
        <v>38</v>
      </c>
      <c r="F60" s="181">
        <v>39051</v>
      </c>
      <c r="G60" s="195"/>
      <c r="H60" s="183">
        <v>0</v>
      </c>
      <c r="I60" s="183">
        <v>0</v>
      </c>
      <c r="J60" s="183">
        <v>0</v>
      </c>
      <c r="K60" s="183">
        <v>0</v>
      </c>
      <c r="L60" s="183">
        <v>0</v>
      </c>
      <c r="M60" s="183">
        <v>0</v>
      </c>
      <c r="N60" s="183">
        <v>0</v>
      </c>
      <c r="O60" s="183">
        <v>0</v>
      </c>
      <c r="P60" s="145">
        <v>0</v>
      </c>
      <c r="Q60" s="196"/>
      <c r="R60" s="183">
        <v>0</v>
      </c>
      <c r="S60" s="196"/>
      <c r="T60" s="183">
        <v>0</v>
      </c>
      <c r="U60" s="190">
        <v>0</v>
      </c>
      <c r="V60" s="191"/>
      <c r="W60" s="145">
        <v>0</v>
      </c>
      <c r="X60" s="183">
        <v>0</v>
      </c>
      <c r="Y60" s="188">
        <v>0</v>
      </c>
      <c r="Z60" s="196"/>
      <c r="AA60" s="183">
        <v>0</v>
      </c>
      <c r="AB60" s="183">
        <v>0</v>
      </c>
      <c r="AD60" s="189">
        <v>0</v>
      </c>
    </row>
    <row r="61" spans="3:30" ht="12.75">
      <c r="C61" s="134" t="s">
        <v>265</v>
      </c>
      <c r="D61" s="134" t="s">
        <v>120</v>
      </c>
      <c r="E61" s="192" t="s">
        <v>150</v>
      </c>
      <c r="F61" s="193">
        <v>39113</v>
      </c>
      <c r="G61" s="176"/>
      <c r="H61" s="194">
        <v>0</v>
      </c>
      <c r="I61" s="194">
        <v>0</v>
      </c>
      <c r="J61" s="194">
        <v>0</v>
      </c>
      <c r="K61" s="194">
        <v>0</v>
      </c>
      <c r="L61" s="194">
        <v>0</v>
      </c>
      <c r="M61" s="194">
        <v>0</v>
      </c>
      <c r="N61" s="194">
        <v>0</v>
      </c>
      <c r="O61" s="194">
        <v>0</v>
      </c>
      <c r="P61" s="201">
        <v>0</v>
      </c>
      <c r="Q61" s="202"/>
      <c r="R61" s="194">
        <v>0</v>
      </c>
      <c r="S61" s="202"/>
      <c r="T61" s="194">
        <v>0</v>
      </c>
      <c r="U61" s="190">
        <v>0</v>
      </c>
      <c r="V61" s="191"/>
      <c r="W61" s="145">
        <v>0</v>
      </c>
      <c r="X61" s="194">
        <v>0</v>
      </c>
      <c r="Y61" s="188">
        <v>0</v>
      </c>
      <c r="Z61" s="202"/>
      <c r="AA61" s="194">
        <v>0</v>
      </c>
      <c r="AB61" s="194">
        <v>0</v>
      </c>
      <c r="AD61" s="189">
        <v>0</v>
      </c>
    </row>
    <row r="62" spans="3:30" ht="12.75">
      <c r="C62" s="134" t="s">
        <v>266</v>
      </c>
      <c r="D62" s="134" t="s">
        <v>121</v>
      </c>
      <c r="E62" s="192" t="s">
        <v>150</v>
      </c>
      <c r="F62" s="193">
        <v>39113</v>
      </c>
      <c r="G62" s="176"/>
      <c r="H62" s="197">
        <v>0</v>
      </c>
      <c r="I62" s="197">
        <v>0</v>
      </c>
      <c r="J62" s="197">
        <v>0</v>
      </c>
      <c r="K62" s="197">
        <v>0</v>
      </c>
      <c r="L62" s="197">
        <v>0</v>
      </c>
      <c r="M62" s="197">
        <v>0</v>
      </c>
      <c r="N62" s="197">
        <v>0</v>
      </c>
      <c r="O62" s="197">
        <v>0</v>
      </c>
      <c r="P62" s="208">
        <v>0</v>
      </c>
      <c r="Q62" s="202"/>
      <c r="R62" s="197">
        <v>0</v>
      </c>
      <c r="S62" s="202"/>
      <c r="T62" s="197">
        <v>0</v>
      </c>
      <c r="U62" s="190">
        <v>0</v>
      </c>
      <c r="V62" s="191"/>
      <c r="W62" s="198">
        <v>0</v>
      </c>
      <c r="X62" s="197">
        <v>0</v>
      </c>
      <c r="Y62" s="188">
        <v>0</v>
      </c>
      <c r="Z62" s="202"/>
      <c r="AA62" s="197">
        <v>0</v>
      </c>
      <c r="AB62" s="197">
        <v>0</v>
      </c>
      <c r="AD62" s="189">
        <v>0</v>
      </c>
    </row>
    <row r="63" spans="4:30" ht="12.75">
      <c r="D63" s="199" t="s">
        <v>235</v>
      </c>
      <c r="E63" s="192"/>
      <c r="F63" s="193"/>
      <c r="G63" s="176"/>
      <c r="H63" s="200">
        <v>0</v>
      </c>
      <c r="I63" s="200">
        <v>0</v>
      </c>
      <c r="J63" s="201">
        <v>0</v>
      </c>
      <c r="K63" s="201">
        <v>0</v>
      </c>
      <c r="L63" s="201">
        <v>0</v>
      </c>
      <c r="M63" s="201">
        <v>0</v>
      </c>
      <c r="N63" s="201">
        <v>0</v>
      </c>
      <c r="O63" s="200">
        <v>0</v>
      </c>
      <c r="P63" s="201">
        <v>0</v>
      </c>
      <c r="Q63" s="202"/>
      <c r="R63" s="200">
        <v>0</v>
      </c>
      <c r="S63" s="202"/>
      <c r="T63" s="201">
        <v>0</v>
      </c>
      <c r="U63" s="190">
        <v>0</v>
      </c>
      <c r="V63" s="191"/>
      <c r="W63" s="145">
        <v>0</v>
      </c>
      <c r="X63" s="200">
        <v>0</v>
      </c>
      <c r="Y63" s="188">
        <v>0</v>
      </c>
      <c r="Z63" s="202"/>
      <c r="AA63" s="200">
        <v>0</v>
      </c>
      <c r="AB63" s="200">
        <v>0</v>
      </c>
      <c r="AD63" s="189">
        <v>0</v>
      </c>
    </row>
    <row r="64" spans="3:30" s="213" customFormat="1" ht="13.5" thickBot="1">
      <c r="C64" s="213" t="s">
        <v>267</v>
      </c>
      <c r="D64" s="214" t="s">
        <v>235</v>
      </c>
      <c r="E64" s="215"/>
      <c r="F64" s="216"/>
      <c r="G64" s="217"/>
      <c r="H64" s="218">
        <v>616430880.1399999</v>
      </c>
      <c r="I64" s="218">
        <v>744461614.9400003</v>
      </c>
      <c r="J64" s="218">
        <v>662536321.8400005</v>
      </c>
      <c r="K64" s="218">
        <v>0</v>
      </c>
      <c r="L64" s="218">
        <v>0</v>
      </c>
      <c r="M64" s="218">
        <v>0</v>
      </c>
      <c r="N64" s="218">
        <v>275632747.1370999</v>
      </c>
      <c r="O64" s="218">
        <v>0</v>
      </c>
      <c r="P64" s="218">
        <v>2299061564.0571003</v>
      </c>
      <c r="Q64" s="219"/>
      <c r="R64" s="218">
        <v>0</v>
      </c>
      <c r="S64" s="219"/>
      <c r="T64" s="218">
        <v>2299061564.0571003</v>
      </c>
      <c r="U64" s="220">
        <v>0</v>
      </c>
      <c r="V64" s="221"/>
      <c r="W64" s="222">
        <v>2299061564.0571003</v>
      </c>
      <c r="X64" s="218">
        <v>2299061564.0571003</v>
      </c>
      <c r="Y64" s="223">
        <v>0</v>
      </c>
      <c r="Z64" s="219"/>
      <c r="AA64" s="218">
        <v>2299061564.0571003</v>
      </c>
      <c r="AB64" s="218">
        <v>2299061564.0571003</v>
      </c>
      <c r="AD64" s="224">
        <v>0</v>
      </c>
    </row>
    <row r="65" spans="8:30" ht="13.5" thickTop="1">
      <c r="H65" s="147"/>
      <c r="U65" s="190"/>
      <c r="V65" s="191"/>
      <c r="Y65" s="188"/>
      <c r="AD65" s="189"/>
    </row>
    <row r="66" spans="3:30" ht="12.75">
      <c r="C66" s="173" t="s">
        <v>268</v>
      </c>
      <c r="D66" s="173"/>
      <c r="E66" s="174"/>
      <c r="F66" s="175"/>
      <c r="G66" s="176"/>
      <c r="H66" s="147"/>
      <c r="U66" s="190"/>
      <c r="V66" s="191"/>
      <c r="Y66" s="188"/>
      <c r="AD66" s="189"/>
    </row>
    <row r="67" spans="3:30" ht="12.75">
      <c r="C67" s="134" t="s">
        <v>269</v>
      </c>
      <c r="E67" s="174"/>
      <c r="F67" s="175"/>
      <c r="G67" s="176"/>
      <c r="H67" s="147"/>
      <c r="U67" s="190"/>
      <c r="V67" s="191"/>
      <c r="Y67" s="188"/>
      <c r="AD67" s="189"/>
    </row>
    <row r="68" spans="3:30" ht="12.75">
      <c r="C68" s="134" t="s">
        <v>270</v>
      </c>
      <c r="D68" s="134" t="s">
        <v>39</v>
      </c>
      <c r="E68" s="180" t="s">
        <v>38</v>
      </c>
      <c r="F68" s="181">
        <v>39051</v>
      </c>
      <c r="G68" s="182"/>
      <c r="H68" s="183">
        <v>-375021412.86219996</v>
      </c>
      <c r="I68" s="183">
        <v>-609810648.7511003</v>
      </c>
      <c r="J68" s="183">
        <v>-497459709.6049998</v>
      </c>
      <c r="K68" s="183">
        <v>0</v>
      </c>
      <c r="L68" s="183">
        <v>0</v>
      </c>
      <c r="M68" s="183">
        <v>0</v>
      </c>
      <c r="N68" s="183">
        <v>0</v>
      </c>
      <c r="O68" s="183">
        <v>0</v>
      </c>
      <c r="P68" s="145">
        <v>-1482291771.2183</v>
      </c>
      <c r="Q68" s="196"/>
      <c r="R68" s="183">
        <v>0</v>
      </c>
      <c r="S68" s="196"/>
      <c r="T68" s="183">
        <v>-1482291771.2183</v>
      </c>
      <c r="U68" s="190">
        <v>0</v>
      </c>
      <c r="V68" s="191"/>
      <c r="W68" s="145">
        <v>-1482291771.2183</v>
      </c>
      <c r="X68" s="183">
        <v>-1482291771.2182996</v>
      </c>
      <c r="Y68" s="188">
        <v>0</v>
      </c>
      <c r="Z68" s="196"/>
      <c r="AA68" s="183">
        <v>-1482291771.2182996</v>
      </c>
      <c r="AB68" s="183">
        <v>-1482291771.2183003</v>
      </c>
      <c r="AD68" s="189">
        <v>0</v>
      </c>
    </row>
    <row r="69" spans="3:30" ht="12.75">
      <c r="C69" s="134" t="s">
        <v>270</v>
      </c>
      <c r="D69" s="134" t="s">
        <v>41</v>
      </c>
      <c r="E69" s="192" t="s">
        <v>150</v>
      </c>
      <c r="F69" s="193">
        <v>39113</v>
      </c>
      <c r="G69" s="195"/>
      <c r="H69" s="197">
        <v>501497936.8609999</v>
      </c>
      <c r="I69" s="197">
        <v>771377383.5837998</v>
      </c>
      <c r="J69" s="197">
        <v>816737012.4620999</v>
      </c>
      <c r="K69" s="197">
        <v>0</v>
      </c>
      <c r="L69" s="197">
        <v>0</v>
      </c>
      <c r="M69" s="197">
        <v>0</v>
      </c>
      <c r="N69" s="197">
        <v>0</v>
      </c>
      <c r="O69" s="197">
        <v>0</v>
      </c>
      <c r="P69" s="198">
        <v>2089612332.9068995</v>
      </c>
      <c r="Q69" s="184"/>
      <c r="R69" s="197">
        <v>0</v>
      </c>
      <c r="S69" s="184"/>
      <c r="T69" s="197">
        <v>2089612332.9068997</v>
      </c>
      <c r="U69" s="190">
        <v>0</v>
      </c>
      <c r="V69" s="191"/>
      <c r="W69" s="198">
        <v>2089612332.9068995</v>
      </c>
      <c r="X69" s="197">
        <v>2089612332.9069</v>
      </c>
      <c r="Y69" s="188">
        <v>0</v>
      </c>
      <c r="Z69" s="184"/>
      <c r="AA69" s="197">
        <v>2089612332.9068995</v>
      </c>
      <c r="AB69" s="197">
        <v>2089612332.9069</v>
      </c>
      <c r="AD69" s="189">
        <v>0</v>
      </c>
    </row>
    <row r="70" spans="4:30" ht="12.75">
      <c r="D70" s="199" t="s">
        <v>235</v>
      </c>
      <c r="E70" s="174"/>
      <c r="F70" s="175"/>
      <c r="G70" s="176"/>
      <c r="H70" s="200">
        <v>126476523.99879992</v>
      </c>
      <c r="I70" s="200">
        <v>161566734.83269954</v>
      </c>
      <c r="J70" s="201">
        <v>319277302.8571001</v>
      </c>
      <c r="K70" s="201">
        <v>0</v>
      </c>
      <c r="L70" s="201">
        <v>0</v>
      </c>
      <c r="M70" s="201">
        <v>0</v>
      </c>
      <c r="N70" s="201">
        <v>0</v>
      </c>
      <c r="O70" s="200">
        <v>0</v>
      </c>
      <c r="P70" s="201">
        <v>607320561.6885996</v>
      </c>
      <c r="Q70" s="202"/>
      <c r="R70" s="200">
        <v>0</v>
      </c>
      <c r="S70" s="202"/>
      <c r="T70" s="200">
        <v>607320561.6885996</v>
      </c>
      <c r="U70" s="190">
        <v>0</v>
      </c>
      <c r="V70" s="191"/>
      <c r="W70" s="145">
        <v>607320561.6885996</v>
      </c>
      <c r="X70" s="200">
        <v>607320561.6886003</v>
      </c>
      <c r="Y70" s="188">
        <v>0</v>
      </c>
      <c r="Z70" s="202"/>
      <c r="AA70" s="200">
        <v>607320561.6885998</v>
      </c>
      <c r="AB70" s="200">
        <v>607320561.6885996</v>
      </c>
      <c r="AD70" s="189">
        <v>1.1920928955078125E-06</v>
      </c>
    </row>
    <row r="71" spans="3:30" ht="12.75">
      <c r="C71" s="134" t="s">
        <v>271</v>
      </c>
      <c r="D71" s="134" t="s">
        <v>40</v>
      </c>
      <c r="E71" s="180" t="s">
        <v>38</v>
      </c>
      <c r="F71" s="181">
        <v>39051</v>
      </c>
      <c r="G71" s="182"/>
      <c r="H71" s="183">
        <v>0</v>
      </c>
      <c r="I71" s="183">
        <v>0</v>
      </c>
      <c r="J71" s="183">
        <v>0</v>
      </c>
      <c r="K71" s="183">
        <v>0</v>
      </c>
      <c r="L71" s="183">
        <v>0</v>
      </c>
      <c r="M71" s="183">
        <v>0</v>
      </c>
      <c r="N71" s="183">
        <v>-38049276.27429999</v>
      </c>
      <c r="O71" s="183">
        <v>0</v>
      </c>
      <c r="P71" s="145">
        <v>-38049276.27429999</v>
      </c>
      <c r="Q71" s="196"/>
      <c r="R71" s="183">
        <v>0</v>
      </c>
      <c r="S71" s="196"/>
      <c r="T71" s="183">
        <v>-38049276.2743</v>
      </c>
      <c r="U71" s="190">
        <v>0</v>
      </c>
      <c r="V71" s="191"/>
      <c r="W71" s="145">
        <v>-38049276.27429999</v>
      </c>
      <c r="X71" s="183">
        <v>-38049276.2743</v>
      </c>
      <c r="Y71" s="188">
        <v>0</v>
      </c>
      <c r="Z71" s="196"/>
      <c r="AA71" s="183">
        <v>-38049276.2743</v>
      </c>
      <c r="AB71" s="183">
        <v>-38049276.2743</v>
      </c>
      <c r="AD71" s="189">
        <v>0</v>
      </c>
    </row>
    <row r="72" spans="3:30" ht="12.75">
      <c r="C72" s="134" t="s">
        <v>271</v>
      </c>
      <c r="D72" s="134" t="s">
        <v>42</v>
      </c>
      <c r="E72" s="192" t="s">
        <v>150</v>
      </c>
      <c r="F72" s="193">
        <v>39113</v>
      </c>
      <c r="G72" s="195"/>
      <c r="H72" s="197">
        <v>0</v>
      </c>
      <c r="I72" s="197">
        <v>0</v>
      </c>
      <c r="J72" s="197">
        <v>0</v>
      </c>
      <c r="K72" s="197">
        <v>0</v>
      </c>
      <c r="L72" s="197">
        <v>0</v>
      </c>
      <c r="M72" s="197">
        <v>0</v>
      </c>
      <c r="N72" s="197">
        <v>73670237.88119999</v>
      </c>
      <c r="O72" s="197">
        <v>0</v>
      </c>
      <c r="P72" s="198">
        <v>73670237.88119999</v>
      </c>
      <c r="Q72" s="184"/>
      <c r="R72" s="197">
        <v>0</v>
      </c>
      <c r="S72" s="184"/>
      <c r="T72" s="197">
        <v>73670237.88119999</v>
      </c>
      <c r="U72" s="190">
        <v>0</v>
      </c>
      <c r="V72" s="191"/>
      <c r="W72" s="198">
        <v>73670237.88119999</v>
      </c>
      <c r="X72" s="197">
        <v>73670237.88119999</v>
      </c>
      <c r="Y72" s="188">
        <v>0</v>
      </c>
      <c r="Z72" s="184"/>
      <c r="AA72" s="197">
        <v>73670237.88119999</v>
      </c>
      <c r="AB72" s="197">
        <v>73670237.88119999</v>
      </c>
      <c r="AD72" s="189">
        <v>0</v>
      </c>
    </row>
    <row r="73" spans="4:30" ht="12.75">
      <c r="D73" s="199" t="s">
        <v>235</v>
      </c>
      <c r="E73" s="174"/>
      <c r="F73" s="175"/>
      <c r="G73" s="176"/>
      <c r="H73" s="225">
        <v>0</v>
      </c>
      <c r="I73" s="225">
        <v>0</v>
      </c>
      <c r="J73" s="208">
        <v>0</v>
      </c>
      <c r="K73" s="208">
        <v>0</v>
      </c>
      <c r="L73" s="208">
        <v>0</v>
      </c>
      <c r="M73" s="208">
        <v>0</v>
      </c>
      <c r="N73" s="208">
        <v>35620961.6069</v>
      </c>
      <c r="O73" s="225">
        <v>0</v>
      </c>
      <c r="P73" s="208">
        <v>35620961.6069</v>
      </c>
      <c r="Q73" s="202"/>
      <c r="R73" s="225">
        <v>0</v>
      </c>
      <c r="S73" s="202"/>
      <c r="T73" s="225">
        <v>35620961.606899984</v>
      </c>
      <c r="U73" s="190">
        <v>0</v>
      </c>
      <c r="V73" s="191"/>
      <c r="W73" s="198">
        <v>35620961.6069</v>
      </c>
      <c r="X73" s="225">
        <v>35620961.606899984</v>
      </c>
      <c r="Y73" s="188">
        <v>0</v>
      </c>
      <c r="Z73" s="202"/>
      <c r="AA73" s="225">
        <v>35620961.606899984</v>
      </c>
      <c r="AB73" s="225">
        <v>35620961.606899984</v>
      </c>
      <c r="AD73" s="189">
        <v>0</v>
      </c>
    </row>
    <row r="74" spans="4:30" ht="12.75">
      <c r="D74" s="199" t="s">
        <v>235</v>
      </c>
      <c r="E74" s="174"/>
      <c r="F74" s="175"/>
      <c r="G74" s="176"/>
      <c r="H74" s="200">
        <v>126476523.99879992</v>
      </c>
      <c r="I74" s="200">
        <v>161566734.83269954</v>
      </c>
      <c r="J74" s="201">
        <v>319277302.8571001</v>
      </c>
      <c r="K74" s="201">
        <v>0</v>
      </c>
      <c r="L74" s="201">
        <v>0</v>
      </c>
      <c r="M74" s="201">
        <v>0</v>
      </c>
      <c r="N74" s="201">
        <v>35620961.6069</v>
      </c>
      <c r="O74" s="200">
        <v>0</v>
      </c>
      <c r="P74" s="201">
        <v>642941523.2954996</v>
      </c>
      <c r="Q74" s="202"/>
      <c r="R74" s="200">
        <v>0</v>
      </c>
      <c r="S74" s="202"/>
      <c r="T74" s="200">
        <v>642941523.2954996</v>
      </c>
      <c r="U74" s="190">
        <v>0</v>
      </c>
      <c r="V74" s="191"/>
      <c r="W74" s="145">
        <v>642941523.2954996</v>
      </c>
      <c r="X74" s="200">
        <v>642941523.2955003</v>
      </c>
      <c r="Y74" s="188">
        <v>0</v>
      </c>
      <c r="Z74" s="202"/>
      <c r="AA74" s="200">
        <v>642941523.2954998</v>
      </c>
      <c r="AB74" s="200">
        <v>642941523.2954996</v>
      </c>
      <c r="AD74" s="189">
        <v>1.1920928955078125E-06</v>
      </c>
    </row>
    <row r="75" spans="3:30" ht="12.75">
      <c r="C75" s="134" t="s">
        <v>272</v>
      </c>
      <c r="E75" s="174"/>
      <c r="F75" s="175"/>
      <c r="G75" s="176"/>
      <c r="H75" s="147"/>
      <c r="P75" s="145">
        <v>0</v>
      </c>
      <c r="U75" s="190"/>
      <c r="V75" s="191"/>
      <c r="Y75" s="188"/>
      <c r="AD75" s="189"/>
    </row>
    <row r="76" spans="3:30" ht="12.75">
      <c r="C76" s="134" t="s">
        <v>273</v>
      </c>
      <c r="E76" s="192"/>
      <c r="F76" s="193"/>
      <c r="G76" s="195"/>
      <c r="H76" s="183"/>
      <c r="I76" s="183"/>
      <c r="J76" s="183"/>
      <c r="K76" s="183"/>
      <c r="L76" s="183"/>
      <c r="M76" s="183"/>
      <c r="N76" s="183"/>
      <c r="O76" s="183"/>
      <c r="P76" s="145">
        <v>0</v>
      </c>
      <c r="Q76" s="184"/>
      <c r="R76" s="183"/>
      <c r="S76" s="184"/>
      <c r="T76" s="183"/>
      <c r="U76" s="190"/>
      <c r="V76" s="191"/>
      <c r="X76" s="183"/>
      <c r="Y76" s="188"/>
      <c r="Z76" s="184"/>
      <c r="AA76" s="183"/>
      <c r="AB76" s="183"/>
      <c r="AD76" s="189"/>
    </row>
    <row r="77" spans="3:30" ht="12.75">
      <c r="C77" s="134" t="s">
        <v>274</v>
      </c>
      <c r="D77" s="134" t="s">
        <v>90</v>
      </c>
      <c r="E77" s="192" t="s">
        <v>150</v>
      </c>
      <c r="F77" s="193">
        <v>39113</v>
      </c>
      <c r="G77" s="195"/>
      <c r="H77" s="194">
        <v>468565391.81000006</v>
      </c>
      <c r="I77" s="194">
        <v>525301753.88999975</v>
      </c>
      <c r="J77" s="194">
        <v>282969363.0999998</v>
      </c>
      <c r="K77" s="194">
        <v>0</v>
      </c>
      <c r="L77" s="194">
        <v>0</v>
      </c>
      <c r="M77" s="194">
        <v>0</v>
      </c>
      <c r="N77" s="194">
        <v>103780155.29999998</v>
      </c>
      <c r="O77" s="194">
        <v>0</v>
      </c>
      <c r="P77" s="145">
        <v>1380616664.0999997</v>
      </c>
      <c r="Q77" s="184"/>
      <c r="R77" s="194">
        <v>0</v>
      </c>
      <c r="S77" s="184"/>
      <c r="T77" s="194">
        <v>1380616664.0999994</v>
      </c>
      <c r="U77" s="190">
        <v>0</v>
      </c>
      <c r="V77" s="191"/>
      <c r="W77" s="145">
        <v>1380616664.0999997</v>
      </c>
      <c r="X77" s="194">
        <v>1380616664.0999994</v>
      </c>
      <c r="Y77" s="188">
        <v>0</v>
      </c>
      <c r="Z77" s="184"/>
      <c r="AA77" s="194">
        <v>1380616664.1000001</v>
      </c>
      <c r="AB77" s="194">
        <v>1380616664.1000004</v>
      </c>
      <c r="AD77" s="189">
        <v>0</v>
      </c>
    </row>
    <row r="78" spans="3:30" ht="12.75">
      <c r="C78" s="134" t="s">
        <v>275</v>
      </c>
      <c r="D78" s="134" t="s">
        <v>91</v>
      </c>
      <c r="E78" s="192" t="s">
        <v>150</v>
      </c>
      <c r="F78" s="193">
        <v>39113</v>
      </c>
      <c r="G78" s="195"/>
      <c r="H78" s="194">
        <v>0</v>
      </c>
      <c r="I78" s="194">
        <v>0</v>
      </c>
      <c r="J78" s="194">
        <v>0</v>
      </c>
      <c r="K78" s="194">
        <v>0</v>
      </c>
      <c r="L78" s="194">
        <v>0</v>
      </c>
      <c r="M78" s="194">
        <v>0</v>
      </c>
      <c r="N78" s="194">
        <v>0</v>
      </c>
      <c r="O78" s="194">
        <v>0</v>
      </c>
      <c r="P78" s="142">
        <v>0</v>
      </c>
      <c r="Q78" s="184"/>
      <c r="R78" s="194">
        <v>0</v>
      </c>
      <c r="S78" s="184"/>
      <c r="T78" s="194">
        <v>0</v>
      </c>
      <c r="U78" s="190">
        <v>0</v>
      </c>
      <c r="V78" s="191"/>
      <c r="W78" s="142">
        <v>0</v>
      </c>
      <c r="X78" s="194">
        <v>0</v>
      </c>
      <c r="Y78" s="188">
        <v>0</v>
      </c>
      <c r="Z78" s="184"/>
      <c r="AA78" s="194">
        <v>0</v>
      </c>
      <c r="AB78" s="194">
        <v>0</v>
      </c>
      <c r="AD78" s="189">
        <v>0</v>
      </c>
    </row>
    <row r="79" spans="3:30" ht="12.75">
      <c r="C79" s="134" t="s">
        <v>276</v>
      </c>
      <c r="D79" s="134" t="s">
        <v>92</v>
      </c>
      <c r="E79" s="192" t="s">
        <v>150</v>
      </c>
      <c r="F79" s="193">
        <v>39113</v>
      </c>
      <c r="G79" s="176"/>
      <c r="H79" s="197">
        <v>21388964.330000002</v>
      </c>
      <c r="I79" s="197">
        <v>57593126.21999997</v>
      </c>
      <c r="J79" s="197">
        <v>18527248.76000002</v>
      </c>
      <c r="K79" s="197">
        <v>0</v>
      </c>
      <c r="L79" s="197">
        <v>0</v>
      </c>
      <c r="M79" s="197">
        <v>0</v>
      </c>
      <c r="N79" s="197">
        <v>125190329.05999999</v>
      </c>
      <c r="O79" s="197">
        <v>0</v>
      </c>
      <c r="P79" s="198">
        <v>222699668.36999997</v>
      </c>
      <c r="Q79" s="200">
        <v>0</v>
      </c>
      <c r="R79" s="197">
        <v>0</v>
      </c>
      <c r="S79" s="207">
        <v>0</v>
      </c>
      <c r="T79" s="197">
        <v>222699668.36999997</v>
      </c>
      <c r="U79" s="190">
        <v>0</v>
      </c>
      <c r="V79" s="191"/>
      <c r="W79" s="198">
        <v>222699668.36999997</v>
      </c>
      <c r="X79" s="197">
        <v>222699668.36999997</v>
      </c>
      <c r="Y79" s="188">
        <v>0</v>
      </c>
      <c r="Z79" s="202"/>
      <c r="AA79" s="197">
        <v>222699668.36999986</v>
      </c>
      <c r="AB79" s="197">
        <v>222699668.36999995</v>
      </c>
      <c r="AD79" s="189">
        <v>0</v>
      </c>
    </row>
    <row r="80" spans="4:30" ht="12.75">
      <c r="D80" s="199" t="s">
        <v>235</v>
      </c>
      <c r="E80" s="192"/>
      <c r="F80" s="193"/>
      <c r="G80" s="176"/>
      <c r="H80" s="200">
        <v>489954356.14000005</v>
      </c>
      <c r="I80" s="200">
        <v>582894880.1099997</v>
      </c>
      <c r="J80" s="201">
        <v>301496611.8599998</v>
      </c>
      <c r="K80" s="201">
        <v>0</v>
      </c>
      <c r="L80" s="201">
        <v>0</v>
      </c>
      <c r="M80" s="201">
        <v>0</v>
      </c>
      <c r="N80" s="201">
        <v>228970484.35999995</v>
      </c>
      <c r="O80" s="200">
        <v>0</v>
      </c>
      <c r="P80" s="201">
        <v>1603316332.4699996</v>
      </c>
      <c r="Q80" s="200"/>
      <c r="R80" s="200">
        <v>0</v>
      </c>
      <c r="S80" s="207"/>
      <c r="T80" s="200">
        <v>1603316332.4699993</v>
      </c>
      <c r="U80" s="190">
        <v>0</v>
      </c>
      <c r="V80" s="191"/>
      <c r="W80" s="200">
        <v>1603316332.4699996</v>
      </c>
      <c r="X80" s="200">
        <v>1603316332.4699993</v>
      </c>
      <c r="Y80" s="188">
        <v>0</v>
      </c>
      <c r="Z80" s="202"/>
      <c r="AA80" s="200">
        <v>1603316332.47</v>
      </c>
      <c r="AB80" s="200">
        <v>1603316332.4700003</v>
      </c>
      <c r="AD80" s="189">
        <v>0</v>
      </c>
    </row>
    <row r="81" spans="3:30" ht="12.75">
      <c r="C81" s="134" t="s">
        <v>277</v>
      </c>
      <c r="G81" s="195"/>
      <c r="H81" s="183"/>
      <c r="I81" s="183"/>
      <c r="J81" s="183"/>
      <c r="K81" s="183"/>
      <c r="L81" s="183"/>
      <c r="M81" s="183"/>
      <c r="N81" s="183"/>
      <c r="O81" s="183"/>
      <c r="P81" s="145">
        <v>0</v>
      </c>
      <c r="Q81" s="184"/>
      <c r="R81" s="183"/>
      <c r="S81" s="184"/>
      <c r="T81" s="183"/>
      <c r="U81" s="190"/>
      <c r="V81" s="191"/>
      <c r="X81" s="183"/>
      <c r="Y81" s="188"/>
      <c r="Z81" s="184"/>
      <c r="AA81" s="183"/>
      <c r="AB81" s="183"/>
      <c r="AD81" s="189"/>
    </row>
    <row r="82" spans="3:30" ht="12.75">
      <c r="C82" s="134" t="s">
        <v>278</v>
      </c>
      <c r="D82" s="134" t="s">
        <v>93</v>
      </c>
      <c r="E82" s="192" t="s">
        <v>150</v>
      </c>
      <c r="F82" s="193">
        <v>39113</v>
      </c>
      <c r="G82" s="195"/>
      <c r="H82" s="194">
        <v>0</v>
      </c>
      <c r="I82" s="194">
        <v>0</v>
      </c>
      <c r="J82" s="194">
        <v>0</v>
      </c>
      <c r="K82" s="194">
        <v>0</v>
      </c>
      <c r="L82" s="194">
        <v>0</v>
      </c>
      <c r="M82" s="194">
        <v>0</v>
      </c>
      <c r="N82" s="194">
        <v>0</v>
      </c>
      <c r="O82" s="194">
        <v>0</v>
      </c>
      <c r="P82" s="145">
        <v>0</v>
      </c>
      <c r="Q82" s="184"/>
      <c r="R82" s="194">
        <v>0</v>
      </c>
      <c r="S82" s="184"/>
      <c r="T82" s="194">
        <v>0</v>
      </c>
      <c r="U82" s="190">
        <v>0</v>
      </c>
      <c r="V82" s="191"/>
      <c r="W82" s="145">
        <v>0</v>
      </c>
      <c r="X82" s="194">
        <v>0</v>
      </c>
      <c r="Y82" s="188">
        <v>0</v>
      </c>
      <c r="Z82" s="184"/>
      <c r="AA82" s="194">
        <v>0</v>
      </c>
      <c r="AB82" s="194">
        <v>0</v>
      </c>
      <c r="AD82" s="189">
        <v>0</v>
      </c>
    </row>
    <row r="83" spans="3:30" ht="12.75">
      <c r="C83" s="134" t="s">
        <v>279</v>
      </c>
      <c r="D83" s="134" t="s">
        <v>94</v>
      </c>
      <c r="E83" s="192" t="s">
        <v>150</v>
      </c>
      <c r="F83" s="193">
        <v>39113</v>
      </c>
      <c r="G83" s="195"/>
      <c r="H83" s="197">
        <v>0</v>
      </c>
      <c r="I83" s="197">
        <v>0</v>
      </c>
      <c r="J83" s="197">
        <v>0</v>
      </c>
      <c r="K83" s="197">
        <v>0</v>
      </c>
      <c r="L83" s="197">
        <v>0</v>
      </c>
      <c r="M83" s="197">
        <v>0</v>
      </c>
      <c r="N83" s="197">
        <v>0</v>
      </c>
      <c r="O83" s="197">
        <v>0</v>
      </c>
      <c r="P83" s="198">
        <v>0</v>
      </c>
      <c r="Q83" s="184"/>
      <c r="R83" s="197">
        <v>0</v>
      </c>
      <c r="S83" s="184"/>
      <c r="T83" s="197">
        <v>0</v>
      </c>
      <c r="U83" s="190">
        <v>0</v>
      </c>
      <c r="V83" s="191"/>
      <c r="W83" s="198">
        <v>0</v>
      </c>
      <c r="X83" s="197">
        <v>0</v>
      </c>
      <c r="Y83" s="188">
        <v>0</v>
      </c>
      <c r="Z83" s="184"/>
      <c r="AA83" s="197">
        <v>0</v>
      </c>
      <c r="AB83" s="197">
        <v>0</v>
      </c>
      <c r="AD83" s="189">
        <v>0</v>
      </c>
    </row>
    <row r="84" spans="4:30" ht="12.75">
      <c r="D84" s="199" t="s">
        <v>235</v>
      </c>
      <c r="E84" s="192"/>
      <c r="F84" s="193"/>
      <c r="G84" s="195"/>
      <c r="H84" s="183">
        <v>0</v>
      </c>
      <c r="I84" s="183">
        <v>0</v>
      </c>
      <c r="J84" s="183">
        <v>0</v>
      </c>
      <c r="K84" s="183">
        <v>0</v>
      </c>
      <c r="L84" s="183">
        <v>0</v>
      </c>
      <c r="M84" s="183">
        <v>0</v>
      </c>
      <c r="N84" s="183">
        <v>0</v>
      </c>
      <c r="O84" s="183">
        <v>0</v>
      </c>
      <c r="P84" s="145">
        <v>0</v>
      </c>
      <c r="Q84" s="184"/>
      <c r="R84" s="183">
        <v>0</v>
      </c>
      <c r="S84" s="184"/>
      <c r="T84" s="183">
        <v>0</v>
      </c>
      <c r="U84" s="190">
        <v>0</v>
      </c>
      <c r="V84" s="191"/>
      <c r="W84" s="145">
        <v>0</v>
      </c>
      <c r="X84" s="183">
        <v>0</v>
      </c>
      <c r="Y84" s="188">
        <v>0</v>
      </c>
      <c r="Z84" s="184"/>
      <c r="AA84" s="183">
        <v>0</v>
      </c>
      <c r="AB84" s="183">
        <v>0</v>
      </c>
      <c r="AD84" s="189">
        <v>0</v>
      </c>
    </row>
    <row r="85" spans="3:31" ht="12.75">
      <c r="C85" s="134" t="s">
        <v>280</v>
      </c>
      <c r="G85" s="226"/>
      <c r="H85" s="183"/>
      <c r="I85" s="183"/>
      <c r="J85" s="183"/>
      <c r="K85" s="183"/>
      <c r="L85" s="183"/>
      <c r="M85" s="183"/>
      <c r="N85" s="183"/>
      <c r="O85" s="183"/>
      <c r="P85" s="145">
        <v>0</v>
      </c>
      <c r="Q85" s="184"/>
      <c r="R85" s="183"/>
      <c r="S85" s="184"/>
      <c r="T85" s="183"/>
      <c r="U85" s="190"/>
      <c r="V85" s="191"/>
      <c r="X85" s="183"/>
      <c r="Y85" s="188"/>
      <c r="Z85" s="184"/>
      <c r="AA85" s="183"/>
      <c r="AB85" s="183"/>
      <c r="AC85" s="183"/>
      <c r="AD85" s="189"/>
      <c r="AE85" s="178"/>
    </row>
    <row r="86" spans="3:30" ht="12.75">
      <c r="C86" s="134" t="s">
        <v>281</v>
      </c>
      <c r="D86" s="134" t="s">
        <v>95</v>
      </c>
      <c r="E86" s="192" t="s">
        <v>150</v>
      </c>
      <c r="F86" s="193">
        <v>39113</v>
      </c>
      <c r="G86" s="195"/>
      <c r="H86" s="194">
        <v>0</v>
      </c>
      <c r="I86" s="194">
        <v>0</v>
      </c>
      <c r="J86" s="194">
        <v>0</v>
      </c>
      <c r="K86" s="194">
        <v>0</v>
      </c>
      <c r="L86" s="194">
        <v>0</v>
      </c>
      <c r="M86" s="194">
        <v>0</v>
      </c>
      <c r="N86" s="194">
        <v>0</v>
      </c>
      <c r="O86" s="194">
        <v>0</v>
      </c>
      <c r="P86" s="145">
        <v>0</v>
      </c>
      <c r="Q86" s="184"/>
      <c r="R86" s="194">
        <v>0</v>
      </c>
      <c r="S86" s="184"/>
      <c r="T86" s="194">
        <v>0</v>
      </c>
      <c r="U86" s="190">
        <v>0</v>
      </c>
      <c r="V86" s="191"/>
      <c r="W86" s="145">
        <v>0</v>
      </c>
      <c r="X86" s="194">
        <v>0</v>
      </c>
      <c r="Y86" s="188">
        <v>0</v>
      </c>
      <c r="Z86" s="184"/>
      <c r="AA86" s="194">
        <v>0</v>
      </c>
      <c r="AB86" s="194">
        <v>0</v>
      </c>
      <c r="AD86" s="189">
        <v>0</v>
      </c>
    </row>
    <row r="87" spans="3:30" ht="12.75">
      <c r="C87" s="134" t="s">
        <v>282</v>
      </c>
      <c r="D87" s="134" t="s">
        <v>96</v>
      </c>
      <c r="E87" s="192" t="s">
        <v>150</v>
      </c>
      <c r="F87" s="193">
        <v>39113</v>
      </c>
      <c r="G87" s="195"/>
      <c r="H87" s="194">
        <v>0</v>
      </c>
      <c r="I87" s="194">
        <v>0</v>
      </c>
      <c r="J87" s="194">
        <v>0</v>
      </c>
      <c r="K87" s="194">
        <v>0</v>
      </c>
      <c r="L87" s="194">
        <v>0</v>
      </c>
      <c r="M87" s="194">
        <v>0</v>
      </c>
      <c r="N87" s="194">
        <v>0</v>
      </c>
      <c r="O87" s="194">
        <v>0</v>
      </c>
      <c r="P87" s="145">
        <v>0</v>
      </c>
      <c r="Q87" s="184"/>
      <c r="R87" s="194">
        <v>0</v>
      </c>
      <c r="S87" s="184"/>
      <c r="T87" s="194">
        <v>0</v>
      </c>
      <c r="U87" s="190">
        <v>0</v>
      </c>
      <c r="V87" s="191"/>
      <c r="W87" s="145">
        <v>0</v>
      </c>
      <c r="X87" s="194">
        <v>0</v>
      </c>
      <c r="Y87" s="188">
        <v>0</v>
      </c>
      <c r="Z87" s="184"/>
      <c r="AA87" s="194">
        <v>0</v>
      </c>
      <c r="AB87" s="194">
        <v>0</v>
      </c>
      <c r="AD87" s="189">
        <v>0</v>
      </c>
    </row>
    <row r="88" spans="3:30" ht="12.75">
      <c r="C88" s="134" t="s">
        <v>283</v>
      </c>
      <c r="D88" s="134" t="s">
        <v>97</v>
      </c>
      <c r="E88" s="192" t="s">
        <v>150</v>
      </c>
      <c r="F88" s="193">
        <v>39113</v>
      </c>
      <c r="G88" s="195"/>
      <c r="H88" s="197">
        <v>-1.1920928955078125E-07</v>
      </c>
      <c r="I88" s="197">
        <v>1.4924444258213043E-07</v>
      </c>
      <c r="J88" s="197">
        <v>41762407.1182006</v>
      </c>
      <c r="K88" s="197">
        <v>0</v>
      </c>
      <c r="L88" s="197">
        <v>0</v>
      </c>
      <c r="M88" s="197">
        <v>0</v>
      </c>
      <c r="N88" s="197">
        <v>11041301.1519</v>
      </c>
      <c r="O88" s="197">
        <v>0</v>
      </c>
      <c r="P88" s="208">
        <v>52803708.27010063</v>
      </c>
      <c r="Q88" s="202"/>
      <c r="R88" s="197">
        <v>0</v>
      </c>
      <c r="S88" s="202"/>
      <c r="T88" s="197">
        <v>52803708.27010062</v>
      </c>
      <c r="U88" s="190">
        <v>0</v>
      </c>
      <c r="V88" s="191"/>
      <c r="W88" s="198">
        <v>52803708.27010063</v>
      </c>
      <c r="X88" s="197">
        <v>52803708.27010062</v>
      </c>
      <c r="Y88" s="188">
        <v>0</v>
      </c>
      <c r="Z88" s="202"/>
      <c r="AA88" s="197">
        <v>52803708.27010062</v>
      </c>
      <c r="AB88" s="197">
        <v>52803708.27010062</v>
      </c>
      <c r="AD88" s="189">
        <v>0</v>
      </c>
    </row>
    <row r="89" spans="4:30" ht="12.75">
      <c r="D89" s="199" t="s">
        <v>235</v>
      </c>
      <c r="E89" s="192"/>
      <c r="F89" s="193"/>
      <c r="G89" s="195"/>
      <c r="H89" s="200">
        <v>-1.1920928955078125E-07</v>
      </c>
      <c r="I89" s="200">
        <v>1.4924444258213043E-07</v>
      </c>
      <c r="J89" s="201">
        <v>41762407.1182006</v>
      </c>
      <c r="K89" s="201">
        <v>0</v>
      </c>
      <c r="L89" s="201">
        <v>0</v>
      </c>
      <c r="M89" s="201">
        <v>0</v>
      </c>
      <c r="N89" s="201">
        <v>11041301.1519</v>
      </c>
      <c r="O89" s="200">
        <v>0</v>
      </c>
      <c r="P89" s="201">
        <v>52803708.27010063</v>
      </c>
      <c r="Q89" s="202"/>
      <c r="R89" s="200">
        <v>0</v>
      </c>
      <c r="S89" s="202"/>
      <c r="T89" s="200">
        <v>52803708.27010062</v>
      </c>
      <c r="U89" s="190">
        <v>0</v>
      </c>
      <c r="V89" s="191"/>
      <c r="W89" s="145">
        <v>52803708.27010063</v>
      </c>
      <c r="X89" s="200">
        <v>52803708.27010062</v>
      </c>
      <c r="Y89" s="188">
        <v>0</v>
      </c>
      <c r="Z89" s="202"/>
      <c r="AA89" s="200">
        <v>52803708.27010062</v>
      </c>
      <c r="AB89" s="200">
        <v>52803708.27010062</v>
      </c>
      <c r="AD89" s="189">
        <v>0</v>
      </c>
    </row>
    <row r="90" spans="3:30" ht="13.5" thickBot="1">
      <c r="C90" s="134" t="s">
        <v>284</v>
      </c>
      <c r="D90" s="199" t="s">
        <v>235</v>
      </c>
      <c r="E90" s="174"/>
      <c r="F90" s="175"/>
      <c r="G90" s="176"/>
      <c r="H90" s="227">
        <v>616430880.1387998</v>
      </c>
      <c r="I90" s="227">
        <v>744461614.9426993</v>
      </c>
      <c r="J90" s="228">
        <v>662536321.8353004</v>
      </c>
      <c r="K90" s="228">
        <v>0</v>
      </c>
      <c r="L90" s="228">
        <v>0</v>
      </c>
      <c r="M90" s="228">
        <v>0</v>
      </c>
      <c r="N90" s="228">
        <v>275632747.1188</v>
      </c>
      <c r="O90" s="227">
        <v>0</v>
      </c>
      <c r="P90" s="228">
        <v>2299061564.0355997</v>
      </c>
      <c r="R90" s="227">
        <v>0</v>
      </c>
      <c r="T90" s="227">
        <v>2299061564.0355997</v>
      </c>
      <c r="U90" s="190">
        <v>0</v>
      </c>
      <c r="V90" s="191"/>
      <c r="W90" s="228">
        <v>2299061564.0355997</v>
      </c>
      <c r="X90" s="227">
        <v>2299061564.0356</v>
      </c>
      <c r="Y90" s="188">
        <v>0</v>
      </c>
      <c r="AA90" s="227">
        <v>2299061564.0356007</v>
      </c>
      <c r="AB90" s="227">
        <v>2299061564.0356007</v>
      </c>
      <c r="AD90" s="189">
        <v>0</v>
      </c>
    </row>
    <row r="91" spans="8:30" ht="13.5" thickTop="1">
      <c r="H91" s="147"/>
      <c r="P91" s="145">
        <v>0</v>
      </c>
      <c r="U91" s="190"/>
      <c r="V91" s="191"/>
      <c r="Y91" s="187"/>
      <c r="AD91" s="189"/>
    </row>
    <row r="92" spans="3:30" ht="12.75">
      <c r="C92" s="229" t="s">
        <v>285</v>
      </c>
      <c r="D92" s="230"/>
      <c r="E92" s="174"/>
      <c r="F92" s="175"/>
      <c r="G92" s="176"/>
      <c r="H92" s="147"/>
      <c r="P92" s="145">
        <v>0</v>
      </c>
      <c r="U92" s="190"/>
      <c r="V92" s="191"/>
      <c r="Y92" s="187"/>
      <c r="AD92" s="189"/>
    </row>
    <row r="93" spans="3:30" ht="12.75">
      <c r="C93" s="134" t="s">
        <v>286</v>
      </c>
      <c r="G93" s="182"/>
      <c r="H93" s="183"/>
      <c r="I93" s="231"/>
      <c r="J93" s="183"/>
      <c r="K93" s="183"/>
      <c r="L93" s="183"/>
      <c r="M93" s="183"/>
      <c r="N93" s="183"/>
      <c r="O93" s="231"/>
      <c r="P93" s="145">
        <v>0</v>
      </c>
      <c r="Q93" s="184"/>
      <c r="R93" s="231"/>
      <c r="S93" s="184"/>
      <c r="T93" s="231"/>
      <c r="U93" s="190"/>
      <c r="V93" s="191"/>
      <c r="X93" s="231"/>
      <c r="Y93" s="187"/>
      <c r="Z93" s="184"/>
      <c r="AA93" s="231"/>
      <c r="AB93" s="231"/>
      <c r="AD93" s="189"/>
    </row>
    <row r="94" spans="3:30" ht="12.75">
      <c r="C94" s="134" t="s">
        <v>287</v>
      </c>
      <c r="D94" s="134" t="s">
        <v>288</v>
      </c>
      <c r="E94" s="180" t="s">
        <v>38</v>
      </c>
      <c r="F94" s="181">
        <v>39051</v>
      </c>
      <c r="G94" s="182"/>
      <c r="H94" s="183">
        <v>375021412.86219996</v>
      </c>
      <c r="I94" s="183">
        <v>609810648.7511003</v>
      </c>
      <c r="J94" s="183">
        <v>496866501.3248998</v>
      </c>
      <c r="K94" s="183">
        <v>0</v>
      </c>
      <c r="L94" s="183">
        <v>0</v>
      </c>
      <c r="M94" s="183">
        <v>0</v>
      </c>
      <c r="N94" s="183">
        <v>38049276.27439999</v>
      </c>
      <c r="O94" s="183">
        <v>0</v>
      </c>
      <c r="P94" s="145">
        <v>1519747839.2126</v>
      </c>
      <c r="Q94" s="184"/>
      <c r="R94" s="183">
        <v>0</v>
      </c>
      <c r="S94" s="184"/>
      <c r="T94" s="183">
        <v>1519747839.2126</v>
      </c>
      <c r="U94" s="190">
        <v>0</v>
      </c>
      <c r="V94" s="191"/>
      <c r="W94" s="145">
        <v>1519747839.2126</v>
      </c>
      <c r="X94" s="183">
        <v>1519747839.2125995</v>
      </c>
      <c r="Y94" s="187">
        <v>0</v>
      </c>
      <c r="Z94" s="184"/>
      <c r="AA94" s="183">
        <v>1519747839.2125995</v>
      </c>
      <c r="AB94" s="183">
        <v>1519747839.2126005</v>
      </c>
      <c r="AD94" s="189">
        <v>0</v>
      </c>
    </row>
    <row r="95" spans="3:30" ht="12.75">
      <c r="C95" s="134" t="s">
        <v>289</v>
      </c>
      <c r="D95" s="134" t="s">
        <v>290</v>
      </c>
      <c r="E95" s="180" t="s">
        <v>38</v>
      </c>
      <c r="F95" s="181">
        <v>39051</v>
      </c>
      <c r="G95" s="182"/>
      <c r="H95" s="232">
        <v>0</v>
      </c>
      <c r="I95" s="232">
        <v>0</v>
      </c>
      <c r="J95" s="232">
        <v>-0.01</v>
      </c>
      <c r="K95" s="232">
        <v>0</v>
      </c>
      <c r="L95" s="232">
        <v>0</v>
      </c>
      <c r="M95" s="232">
        <v>0</v>
      </c>
      <c r="N95" s="232">
        <v>-77928437.70010012</v>
      </c>
      <c r="O95" s="232">
        <v>0</v>
      </c>
      <c r="P95" s="198">
        <v>-77928437.71010013</v>
      </c>
      <c r="Q95" s="184"/>
      <c r="R95" s="232">
        <v>0</v>
      </c>
      <c r="S95" s="184"/>
      <c r="T95" s="232">
        <v>-77928437.71010013</v>
      </c>
      <c r="U95" s="190">
        <v>0</v>
      </c>
      <c r="V95" s="191"/>
      <c r="W95" s="198">
        <v>-77928437.71010013</v>
      </c>
      <c r="X95" s="232">
        <v>-77928437.71010013</v>
      </c>
      <c r="Y95" s="187">
        <v>0</v>
      </c>
      <c r="Z95" s="184"/>
      <c r="AA95" s="232">
        <v>-77928437.71010013</v>
      </c>
      <c r="AB95" s="232">
        <v>-77928437.71010011</v>
      </c>
      <c r="AD95" s="189">
        <v>0</v>
      </c>
    </row>
    <row r="96" spans="5:30" ht="12.75">
      <c r="E96" s="180"/>
      <c r="F96" s="181"/>
      <c r="G96" s="182"/>
      <c r="H96" s="142">
        <v>375021412.86219996</v>
      </c>
      <c r="I96" s="142">
        <v>609810648.7511003</v>
      </c>
      <c r="J96" s="142">
        <v>496866501.3148998</v>
      </c>
      <c r="K96" s="142">
        <v>0</v>
      </c>
      <c r="L96" s="142">
        <v>0</v>
      </c>
      <c r="M96" s="142">
        <v>0</v>
      </c>
      <c r="N96" s="142">
        <v>-39879161.425700136</v>
      </c>
      <c r="O96" s="142">
        <v>0</v>
      </c>
      <c r="P96" s="142">
        <v>1441819401.5024998</v>
      </c>
      <c r="Q96" s="184"/>
      <c r="R96" s="142">
        <v>0</v>
      </c>
      <c r="S96" s="184"/>
      <c r="T96" s="142">
        <v>1441819401.5024998</v>
      </c>
      <c r="U96" s="190"/>
      <c r="V96" s="191"/>
      <c r="W96" s="142">
        <v>1441819401.5024998</v>
      </c>
      <c r="X96" s="142">
        <v>1441819401.5024993</v>
      </c>
      <c r="Y96" s="187"/>
      <c r="Z96" s="184"/>
      <c r="AA96" s="142">
        <v>1441819401.5024993</v>
      </c>
      <c r="AB96" s="142">
        <v>1441819401.5025003</v>
      </c>
      <c r="AD96" s="189">
        <v>0</v>
      </c>
    </row>
    <row r="97" spans="3:30" ht="12.75">
      <c r="C97" s="134" t="s">
        <v>291</v>
      </c>
      <c r="D97" s="134" t="s">
        <v>292</v>
      </c>
      <c r="E97" s="180" t="s">
        <v>38</v>
      </c>
      <c r="F97" s="181">
        <v>39051</v>
      </c>
      <c r="G97" s="195"/>
      <c r="H97" s="183">
        <v>-375021412.86219996</v>
      </c>
      <c r="I97" s="183">
        <v>-609810648.7511003</v>
      </c>
      <c r="J97" s="183">
        <v>-497459709.6049998</v>
      </c>
      <c r="K97" s="183">
        <v>0</v>
      </c>
      <c r="L97" s="183">
        <v>0</v>
      </c>
      <c r="M97" s="183">
        <v>0</v>
      </c>
      <c r="N97" s="183">
        <v>-38049276.27429999</v>
      </c>
      <c r="O97" s="183">
        <v>0</v>
      </c>
      <c r="P97" s="145">
        <v>-1520341047.4926002</v>
      </c>
      <c r="Q97" s="184"/>
      <c r="R97" s="183">
        <v>0</v>
      </c>
      <c r="S97" s="184"/>
      <c r="T97" s="183">
        <v>-1520341047.4926002</v>
      </c>
      <c r="U97" s="190">
        <v>0</v>
      </c>
      <c r="V97" s="191"/>
      <c r="W97" s="145">
        <v>-1520341047.4926002</v>
      </c>
      <c r="X97" s="183">
        <v>-1520341047.4925997</v>
      </c>
      <c r="Y97" s="187">
        <v>0</v>
      </c>
      <c r="Z97" s="184"/>
      <c r="AA97" s="183">
        <v>-1520341047.4925997</v>
      </c>
      <c r="AB97" s="183">
        <v>-1520341047.4926007</v>
      </c>
      <c r="AD97" s="189">
        <v>0</v>
      </c>
    </row>
    <row r="98" spans="3:30" ht="12.75">
      <c r="C98" s="134" t="s">
        <v>291</v>
      </c>
      <c r="D98" s="134" t="s">
        <v>293</v>
      </c>
      <c r="E98" s="192" t="s">
        <v>150</v>
      </c>
      <c r="F98" s="193">
        <v>39113</v>
      </c>
      <c r="G98" s="195"/>
      <c r="H98" s="197">
        <v>501497936.8609999</v>
      </c>
      <c r="I98" s="197">
        <v>771377383.5837998</v>
      </c>
      <c r="J98" s="197">
        <v>816737012.4620999</v>
      </c>
      <c r="K98" s="197">
        <v>0</v>
      </c>
      <c r="L98" s="197">
        <v>0</v>
      </c>
      <c r="M98" s="197">
        <v>0</v>
      </c>
      <c r="N98" s="197">
        <v>73670237.88119999</v>
      </c>
      <c r="O98" s="197">
        <v>0</v>
      </c>
      <c r="P98" s="198">
        <v>2163282570.7880993</v>
      </c>
      <c r="Q98" s="184"/>
      <c r="R98" s="197">
        <v>0</v>
      </c>
      <c r="S98" s="184"/>
      <c r="T98" s="197">
        <v>2163282570.7881</v>
      </c>
      <c r="U98" s="190">
        <v>0</v>
      </c>
      <c r="V98" s="191"/>
      <c r="W98" s="198">
        <v>2163282570.7880993</v>
      </c>
      <c r="X98" s="197">
        <v>2163282570.7881002</v>
      </c>
      <c r="Y98" s="187">
        <v>0</v>
      </c>
      <c r="Z98" s="184"/>
      <c r="AA98" s="197">
        <v>2163282570.7881</v>
      </c>
      <c r="AB98" s="197">
        <v>2163282570.7881002</v>
      </c>
      <c r="AD98" s="189">
        <v>0</v>
      </c>
    </row>
    <row r="99" spans="4:30" ht="12.75">
      <c r="D99" s="199" t="s">
        <v>235</v>
      </c>
      <c r="E99" s="192"/>
      <c r="F99" s="193"/>
      <c r="G99" s="195"/>
      <c r="H99" s="145">
        <v>126476523.99879992</v>
      </c>
      <c r="I99" s="145">
        <v>161566734.83269954</v>
      </c>
      <c r="J99" s="145">
        <v>319277302.8571001</v>
      </c>
      <c r="K99" s="145">
        <v>0</v>
      </c>
      <c r="L99" s="145">
        <v>0</v>
      </c>
      <c r="M99" s="145">
        <v>0</v>
      </c>
      <c r="N99" s="145">
        <v>35620961.6069</v>
      </c>
      <c r="O99" s="145">
        <v>0</v>
      </c>
      <c r="P99" s="145">
        <v>642941523.2954996</v>
      </c>
      <c r="Q99" s="184"/>
      <c r="R99" s="145">
        <v>0</v>
      </c>
      <c r="S99" s="184"/>
      <c r="T99" s="145">
        <v>642941523.2954996</v>
      </c>
      <c r="U99" s="190">
        <v>0</v>
      </c>
      <c r="V99" s="191"/>
      <c r="W99" s="145">
        <v>642941523.2954996</v>
      </c>
      <c r="X99" s="145">
        <v>642941523.2955005</v>
      </c>
      <c r="Y99" s="187">
        <v>-9.5367431640625E-07</v>
      </c>
      <c r="Z99" s="184"/>
      <c r="AA99" s="145">
        <v>642941523.2955</v>
      </c>
      <c r="AB99" s="145">
        <v>642941523.2954996</v>
      </c>
      <c r="AD99" s="189">
        <v>1.430511474609375E-06</v>
      </c>
    </row>
    <row r="100" spans="3:30" ht="12.75">
      <c r="C100" s="134" t="s">
        <v>294</v>
      </c>
      <c r="D100" s="134" t="s">
        <v>295</v>
      </c>
      <c r="E100" s="180" t="s">
        <v>38</v>
      </c>
      <c r="F100" s="181">
        <v>39051</v>
      </c>
      <c r="G100" s="176"/>
      <c r="H100" s="183">
        <v>0</v>
      </c>
      <c r="I100" s="183">
        <v>0</v>
      </c>
      <c r="J100" s="183">
        <v>593208.2800999999</v>
      </c>
      <c r="K100" s="183">
        <v>0</v>
      </c>
      <c r="L100" s="183">
        <v>0</v>
      </c>
      <c r="M100" s="183">
        <v>0</v>
      </c>
      <c r="N100" s="183">
        <v>-0.00010000000727595762</v>
      </c>
      <c r="O100" s="183">
        <v>0</v>
      </c>
      <c r="P100" s="145">
        <v>593208.28</v>
      </c>
      <c r="R100" s="183">
        <v>0</v>
      </c>
      <c r="T100" s="183">
        <v>593208.28</v>
      </c>
      <c r="U100" s="190">
        <v>0</v>
      </c>
      <c r="V100" s="191"/>
      <c r="W100" s="145">
        <v>593208.28</v>
      </c>
      <c r="X100" s="183">
        <v>593208.28</v>
      </c>
      <c r="Y100" s="187">
        <v>0</v>
      </c>
      <c r="AA100" s="183">
        <v>593208.28</v>
      </c>
      <c r="AB100" s="183">
        <v>593208.28</v>
      </c>
      <c r="AD100" s="189">
        <v>0</v>
      </c>
    </row>
    <row r="101" spans="3:30" ht="12.75">
      <c r="C101" s="134" t="s">
        <v>294</v>
      </c>
      <c r="D101" s="134" t="s">
        <v>296</v>
      </c>
      <c r="E101" s="192" t="s">
        <v>150</v>
      </c>
      <c r="F101" s="193">
        <v>39113</v>
      </c>
      <c r="G101" s="195"/>
      <c r="H101" s="197">
        <v>-106961098.57999991</v>
      </c>
      <c r="I101" s="197">
        <v>-147113736.6599999</v>
      </c>
      <c r="J101" s="197">
        <v>-393618923.0198999</v>
      </c>
      <c r="K101" s="197">
        <v>0</v>
      </c>
      <c r="L101" s="197">
        <v>0</v>
      </c>
      <c r="M101" s="197">
        <v>0</v>
      </c>
      <c r="N101" s="197">
        <v>-37674176.07</v>
      </c>
      <c r="O101" s="197">
        <v>0</v>
      </c>
      <c r="P101" s="198">
        <v>-685367934.3298998</v>
      </c>
      <c r="Q101" s="196"/>
      <c r="R101" s="197">
        <v>0</v>
      </c>
      <c r="S101" s="196"/>
      <c r="T101" s="197">
        <v>-685367934.3299001</v>
      </c>
      <c r="U101" s="190">
        <v>0</v>
      </c>
      <c r="V101" s="191"/>
      <c r="W101" s="198">
        <v>-685367934.3298998</v>
      </c>
      <c r="X101" s="197">
        <v>-685367934.3299004</v>
      </c>
      <c r="Y101" s="187">
        <v>0</v>
      </c>
      <c r="Z101" s="196"/>
      <c r="AA101" s="197">
        <v>-685367934.3299004</v>
      </c>
      <c r="AB101" s="197">
        <v>-685367934.3299005</v>
      </c>
      <c r="AD101" s="189">
        <v>0</v>
      </c>
    </row>
    <row r="102" spans="4:30" ht="12.75">
      <c r="D102" s="199" t="s">
        <v>235</v>
      </c>
      <c r="G102" s="195"/>
      <c r="H102" s="233">
        <v>-106961098.57999991</v>
      </c>
      <c r="I102" s="233">
        <v>-147113736.6599999</v>
      </c>
      <c r="J102" s="233">
        <v>-393025714.7397999</v>
      </c>
      <c r="K102" s="233">
        <v>0</v>
      </c>
      <c r="L102" s="233">
        <v>0</v>
      </c>
      <c r="M102" s="233">
        <v>0</v>
      </c>
      <c r="N102" s="233">
        <v>-37674176.0701</v>
      </c>
      <c r="O102" s="233">
        <v>0</v>
      </c>
      <c r="P102" s="145">
        <v>-684774726.0498997</v>
      </c>
      <c r="Q102" s="196"/>
      <c r="R102" s="233">
        <v>0</v>
      </c>
      <c r="S102" s="196"/>
      <c r="T102" s="233">
        <v>-684774726.0499002</v>
      </c>
      <c r="U102" s="190">
        <v>0</v>
      </c>
      <c r="V102" s="191"/>
      <c r="W102" s="145">
        <v>-684774726.0498997</v>
      </c>
      <c r="X102" s="233">
        <v>-684774726.0499004</v>
      </c>
      <c r="Y102" s="187">
        <v>0</v>
      </c>
      <c r="Z102" s="196"/>
      <c r="AA102" s="233">
        <v>-684774726.0499004</v>
      </c>
      <c r="AB102" s="233">
        <v>-684774726.0499005</v>
      </c>
      <c r="AD102" s="189">
        <v>0</v>
      </c>
    </row>
    <row r="103" spans="3:30" ht="12.75">
      <c r="C103" s="134" t="s">
        <v>297</v>
      </c>
      <c r="E103" s="174"/>
      <c r="F103" s="175"/>
      <c r="G103" s="176"/>
      <c r="H103" s="233"/>
      <c r="I103" s="233"/>
      <c r="J103" s="233"/>
      <c r="K103" s="233"/>
      <c r="L103" s="233"/>
      <c r="M103" s="233"/>
      <c r="N103" s="233"/>
      <c r="O103" s="233"/>
      <c r="P103" s="145">
        <v>0</v>
      </c>
      <c r="R103" s="233"/>
      <c r="T103" s="233"/>
      <c r="U103" s="190"/>
      <c r="V103" s="191"/>
      <c r="X103" s="233"/>
      <c r="Y103" s="187"/>
      <c r="AA103" s="233"/>
      <c r="AB103" s="233"/>
      <c r="AD103" s="189"/>
    </row>
    <row r="104" spans="3:30" ht="12.75">
      <c r="C104" s="134" t="s">
        <v>298</v>
      </c>
      <c r="D104" s="134" t="s">
        <v>122</v>
      </c>
      <c r="E104" s="192" t="s">
        <v>150</v>
      </c>
      <c r="F104" s="193">
        <v>39113</v>
      </c>
      <c r="G104" s="176"/>
      <c r="H104" s="194">
        <v>0</v>
      </c>
      <c r="I104" s="194">
        <v>0</v>
      </c>
      <c r="J104" s="194">
        <v>0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45">
        <v>0</v>
      </c>
      <c r="Q104" s="202"/>
      <c r="R104" s="194">
        <v>0</v>
      </c>
      <c r="S104" s="202"/>
      <c r="T104" s="194">
        <v>0</v>
      </c>
      <c r="U104" s="190">
        <v>0</v>
      </c>
      <c r="V104" s="191"/>
      <c r="W104" s="145">
        <v>0</v>
      </c>
      <c r="X104" s="194">
        <v>0</v>
      </c>
      <c r="Y104" s="187">
        <v>0</v>
      </c>
      <c r="Z104" s="202"/>
      <c r="AA104" s="194">
        <v>0</v>
      </c>
      <c r="AB104" s="194">
        <v>0</v>
      </c>
      <c r="AD104" s="189">
        <v>0</v>
      </c>
    </row>
    <row r="105" spans="3:30" ht="12.75">
      <c r="C105" s="134" t="s">
        <v>299</v>
      </c>
      <c r="D105" s="134" t="s">
        <v>123</v>
      </c>
      <c r="E105" s="192" t="s">
        <v>150</v>
      </c>
      <c r="F105" s="193">
        <v>39113</v>
      </c>
      <c r="G105" s="176"/>
      <c r="H105" s="197">
        <v>0</v>
      </c>
      <c r="I105" s="197">
        <v>0</v>
      </c>
      <c r="J105" s="197">
        <v>0</v>
      </c>
      <c r="K105" s="197">
        <v>0</v>
      </c>
      <c r="L105" s="197">
        <v>0</v>
      </c>
      <c r="M105" s="197">
        <v>0</v>
      </c>
      <c r="N105" s="197">
        <v>0</v>
      </c>
      <c r="O105" s="197">
        <v>0</v>
      </c>
      <c r="P105" s="198">
        <v>0</v>
      </c>
      <c r="Q105" s="202"/>
      <c r="R105" s="197">
        <v>0</v>
      </c>
      <c r="S105" s="202"/>
      <c r="T105" s="197">
        <v>0</v>
      </c>
      <c r="U105" s="190">
        <v>0</v>
      </c>
      <c r="V105" s="191"/>
      <c r="W105" s="198">
        <v>0</v>
      </c>
      <c r="X105" s="197">
        <v>0</v>
      </c>
      <c r="Y105" s="187">
        <v>0</v>
      </c>
      <c r="Z105" s="202"/>
      <c r="AA105" s="197">
        <v>0</v>
      </c>
      <c r="AB105" s="197">
        <v>0</v>
      </c>
      <c r="AD105" s="189">
        <v>0</v>
      </c>
    </row>
    <row r="106" spans="4:30" ht="12.75">
      <c r="D106" s="199" t="s">
        <v>235</v>
      </c>
      <c r="E106" s="192"/>
      <c r="F106" s="193"/>
      <c r="G106" s="176"/>
      <c r="H106" s="145">
        <v>0</v>
      </c>
      <c r="I106" s="145">
        <v>0</v>
      </c>
      <c r="J106" s="145">
        <v>0</v>
      </c>
      <c r="K106" s="145">
        <v>0</v>
      </c>
      <c r="L106" s="145">
        <v>0</v>
      </c>
      <c r="M106" s="145">
        <v>0</v>
      </c>
      <c r="N106" s="145">
        <v>0</v>
      </c>
      <c r="O106" s="145">
        <v>0</v>
      </c>
      <c r="P106" s="145">
        <v>0</v>
      </c>
      <c r="Q106" s="202"/>
      <c r="R106" s="145">
        <v>0</v>
      </c>
      <c r="S106" s="202"/>
      <c r="T106" s="145">
        <v>0</v>
      </c>
      <c r="U106" s="190">
        <v>0</v>
      </c>
      <c r="V106" s="191"/>
      <c r="W106" s="145">
        <v>0</v>
      </c>
      <c r="X106" s="145">
        <v>0</v>
      </c>
      <c r="Y106" s="187">
        <v>0</v>
      </c>
      <c r="Z106" s="202"/>
      <c r="AA106" s="145">
        <v>0</v>
      </c>
      <c r="AB106" s="145">
        <v>0</v>
      </c>
      <c r="AD106" s="189">
        <v>0</v>
      </c>
    </row>
    <row r="107" spans="4:30" ht="12.75">
      <c r="D107" s="199"/>
      <c r="E107" s="192"/>
      <c r="F107" s="193"/>
      <c r="G107" s="176"/>
      <c r="H107" s="145"/>
      <c r="I107" s="145"/>
      <c r="O107" s="145"/>
      <c r="Q107" s="202"/>
      <c r="R107" s="145"/>
      <c r="S107" s="202"/>
      <c r="T107" s="145"/>
      <c r="U107" s="190"/>
      <c r="V107" s="191"/>
      <c r="X107" s="145"/>
      <c r="Y107" s="187"/>
      <c r="Z107" s="202"/>
      <c r="AA107" s="145"/>
      <c r="AB107" s="145"/>
      <c r="AD107" s="189"/>
    </row>
    <row r="108" spans="3:30" ht="12.75">
      <c r="C108" s="134" t="s">
        <v>300</v>
      </c>
      <c r="D108" s="134" t="s">
        <v>301</v>
      </c>
      <c r="E108" s="192" t="s">
        <v>150</v>
      </c>
      <c r="F108" s="193">
        <v>39113</v>
      </c>
      <c r="G108" s="195"/>
      <c r="H108" s="197">
        <v>-10604821.040000003</v>
      </c>
      <c r="I108" s="197">
        <v>-7105541.680000001</v>
      </c>
      <c r="J108" s="197">
        <v>-9623760.620000005</v>
      </c>
      <c r="K108" s="197">
        <v>0</v>
      </c>
      <c r="L108" s="197">
        <v>0</v>
      </c>
      <c r="M108" s="197">
        <v>0</v>
      </c>
      <c r="N108" s="197">
        <v>0</v>
      </c>
      <c r="O108" s="197">
        <v>0</v>
      </c>
      <c r="P108" s="198">
        <v>-27334123.340000007</v>
      </c>
      <c r="Q108" s="184"/>
      <c r="R108" s="197">
        <v>0</v>
      </c>
      <c r="S108" s="184"/>
      <c r="T108" s="197">
        <v>-27334123.339999996</v>
      </c>
      <c r="U108" s="190">
        <v>0</v>
      </c>
      <c r="V108" s="191"/>
      <c r="W108" s="198">
        <v>-27334123.340000007</v>
      </c>
      <c r="X108" s="197">
        <v>-27334123.339999996</v>
      </c>
      <c r="Y108" s="187">
        <v>0</v>
      </c>
      <c r="Z108" s="184"/>
      <c r="AA108" s="197">
        <v>-27334123.340000004</v>
      </c>
      <c r="AB108" s="197">
        <v>-27334123.340000004</v>
      </c>
      <c r="AD108" s="189">
        <v>0</v>
      </c>
    </row>
    <row r="109" spans="3:30" ht="12.75">
      <c r="C109" s="134" t="s">
        <v>302</v>
      </c>
      <c r="D109" s="134" t="s">
        <v>303</v>
      </c>
      <c r="E109" s="180" t="s">
        <v>38</v>
      </c>
      <c r="F109" s="181">
        <v>39051</v>
      </c>
      <c r="G109" s="176"/>
      <c r="H109" s="183">
        <v>0</v>
      </c>
      <c r="I109" s="183">
        <v>0</v>
      </c>
      <c r="J109" s="183">
        <v>0.01</v>
      </c>
      <c r="K109" s="183">
        <v>0</v>
      </c>
      <c r="L109" s="183">
        <v>0</v>
      </c>
      <c r="M109" s="183">
        <v>0</v>
      </c>
      <c r="N109" s="183">
        <v>77928437.70010012</v>
      </c>
      <c r="O109" s="183">
        <v>0</v>
      </c>
      <c r="P109" s="145">
        <v>77928437.71010013</v>
      </c>
      <c r="Q109" s="202"/>
      <c r="R109" s="183">
        <v>0</v>
      </c>
      <c r="S109" s="202"/>
      <c r="T109" s="183">
        <v>77928437.71010013</v>
      </c>
      <c r="U109" s="190">
        <v>0</v>
      </c>
      <c r="V109" s="191"/>
      <c r="W109" s="145">
        <v>77928437.71010013</v>
      </c>
      <c r="X109" s="183">
        <v>77928437.71010013</v>
      </c>
      <c r="Y109" s="187">
        <v>0</v>
      </c>
      <c r="Z109" s="202"/>
      <c r="AA109" s="183">
        <v>77928437.71010013</v>
      </c>
      <c r="AB109" s="183">
        <v>77928437.71010011</v>
      </c>
      <c r="AD109" s="189">
        <v>0</v>
      </c>
    </row>
    <row r="110" spans="3:30" ht="12.75">
      <c r="C110" s="134" t="s">
        <v>302</v>
      </c>
      <c r="D110" s="134" t="s">
        <v>304</v>
      </c>
      <c r="E110" s="192" t="s">
        <v>150</v>
      </c>
      <c r="F110" s="193">
        <v>39113</v>
      </c>
      <c r="G110" s="176"/>
      <c r="H110" s="197">
        <v>0</v>
      </c>
      <c r="I110" s="197">
        <v>0</v>
      </c>
      <c r="J110" s="197">
        <v>-0.01</v>
      </c>
      <c r="K110" s="197">
        <v>0</v>
      </c>
      <c r="L110" s="197">
        <v>0</v>
      </c>
      <c r="M110" s="197">
        <v>0</v>
      </c>
      <c r="N110" s="197">
        <v>-175619759.0781</v>
      </c>
      <c r="O110" s="197">
        <v>0</v>
      </c>
      <c r="P110" s="198">
        <v>-175619759.0881</v>
      </c>
      <c r="Q110" s="202"/>
      <c r="R110" s="197">
        <v>0</v>
      </c>
      <c r="S110" s="202"/>
      <c r="T110" s="197">
        <v>-175619759.08810002</v>
      </c>
      <c r="U110" s="190">
        <v>0</v>
      </c>
      <c r="V110" s="191"/>
      <c r="W110" s="198">
        <v>-175619759.0881</v>
      </c>
      <c r="X110" s="197">
        <v>-175619759.08810002</v>
      </c>
      <c r="Y110" s="187">
        <v>0</v>
      </c>
      <c r="Z110" s="202"/>
      <c r="AA110" s="197">
        <v>-175619759.08810002</v>
      </c>
      <c r="AB110" s="197">
        <v>-175619759.08810002</v>
      </c>
      <c r="AD110" s="189">
        <v>0</v>
      </c>
    </row>
    <row r="111" spans="4:30" ht="12.75">
      <c r="D111" s="199" t="s">
        <v>235</v>
      </c>
      <c r="E111" s="192"/>
      <c r="F111" s="193"/>
      <c r="G111" s="176"/>
      <c r="H111" s="145">
        <v>0</v>
      </c>
      <c r="I111" s="145">
        <v>0</v>
      </c>
      <c r="J111" s="145">
        <v>0</v>
      </c>
      <c r="K111" s="145">
        <v>0</v>
      </c>
      <c r="L111" s="145">
        <v>0</v>
      </c>
      <c r="M111" s="145">
        <v>0</v>
      </c>
      <c r="N111" s="145">
        <v>-97691321.37799987</v>
      </c>
      <c r="O111" s="145">
        <v>0</v>
      </c>
      <c r="P111" s="145">
        <v>-97691321.37799986</v>
      </c>
      <c r="Q111" s="202"/>
      <c r="R111" s="145">
        <v>0</v>
      </c>
      <c r="S111" s="202"/>
      <c r="T111" s="145">
        <v>-97691321.37799989</v>
      </c>
      <c r="U111" s="190">
        <v>0</v>
      </c>
      <c r="V111" s="191"/>
      <c r="W111" s="145">
        <v>-97691321.37799986</v>
      </c>
      <c r="X111" s="145">
        <v>-97691321.37799989</v>
      </c>
      <c r="Y111" s="187">
        <v>0</v>
      </c>
      <c r="Z111" s="202"/>
      <c r="AA111" s="145">
        <v>-97691321.37799989</v>
      </c>
      <c r="AB111" s="145">
        <v>-97691321.3779999</v>
      </c>
      <c r="AD111" s="189">
        <v>0</v>
      </c>
    </row>
    <row r="112" spans="3:30" ht="12.75">
      <c r="C112" s="134" t="s">
        <v>305</v>
      </c>
      <c r="E112" s="174"/>
      <c r="F112" s="175"/>
      <c r="G112" s="176"/>
      <c r="H112" s="207"/>
      <c r="I112" s="207"/>
      <c r="J112" s="207"/>
      <c r="K112" s="207"/>
      <c r="L112" s="207"/>
      <c r="M112" s="207"/>
      <c r="N112" s="207"/>
      <c r="O112" s="207"/>
      <c r="P112" s="145">
        <v>0</v>
      </c>
      <c r="Q112" s="202"/>
      <c r="R112" s="207"/>
      <c r="S112" s="202"/>
      <c r="T112" s="207"/>
      <c r="U112" s="190"/>
      <c r="V112" s="191"/>
      <c r="X112" s="207"/>
      <c r="Y112" s="187"/>
      <c r="Z112" s="202"/>
      <c r="AA112" s="207"/>
      <c r="AB112" s="207"/>
      <c r="AD112" s="189"/>
    </row>
    <row r="113" spans="3:30" ht="12.75">
      <c r="C113" s="134" t="s">
        <v>306</v>
      </c>
      <c r="D113" s="134" t="s">
        <v>307</v>
      </c>
      <c r="E113" s="192" t="s">
        <v>150</v>
      </c>
      <c r="F113" s="193">
        <v>39113</v>
      </c>
      <c r="G113" s="176"/>
      <c r="H113" s="194">
        <v>383932017.24099994</v>
      </c>
      <c r="I113" s="194">
        <v>617158105.2438</v>
      </c>
      <c r="J113" s="194">
        <v>413494328.82219994</v>
      </c>
      <c r="K113" s="194">
        <v>0</v>
      </c>
      <c r="L113" s="194">
        <v>0</v>
      </c>
      <c r="M113" s="194">
        <v>0</v>
      </c>
      <c r="N113" s="194">
        <v>35996061.81119999</v>
      </c>
      <c r="O113" s="194">
        <v>0</v>
      </c>
      <c r="P113" s="145">
        <v>1450580513.1181998</v>
      </c>
      <c r="Q113" s="202"/>
      <c r="R113" s="194">
        <v>0</v>
      </c>
      <c r="S113" s="202"/>
      <c r="T113" s="194">
        <v>1450580513.1181998</v>
      </c>
      <c r="U113" s="190">
        <v>0</v>
      </c>
      <c r="V113" s="191"/>
      <c r="W113" s="145">
        <v>1450580513.1181998</v>
      </c>
      <c r="X113" s="194">
        <v>1450580513.1182</v>
      </c>
      <c r="Y113" s="187">
        <v>0</v>
      </c>
      <c r="Z113" s="202"/>
      <c r="AA113" s="194">
        <v>1450580513.1181996</v>
      </c>
      <c r="AB113" s="194">
        <v>1450580513.1181998</v>
      </c>
      <c r="AD113" s="189">
        <v>0</v>
      </c>
    </row>
    <row r="114" spans="3:30" ht="12.75">
      <c r="C114" s="134" t="s">
        <v>308</v>
      </c>
      <c r="D114" s="134" t="s">
        <v>309</v>
      </c>
      <c r="E114" s="192" t="s">
        <v>150</v>
      </c>
      <c r="F114" s="193">
        <v>39113</v>
      </c>
      <c r="H114" s="197">
        <v>0</v>
      </c>
      <c r="I114" s="197">
        <v>0</v>
      </c>
      <c r="J114" s="197">
        <v>-0.01</v>
      </c>
      <c r="K114" s="197">
        <v>0</v>
      </c>
      <c r="L114" s="197">
        <v>0</v>
      </c>
      <c r="M114" s="197">
        <v>0</v>
      </c>
      <c r="N114" s="197">
        <v>-175619759.0781</v>
      </c>
      <c r="O114" s="197">
        <v>0</v>
      </c>
      <c r="P114" s="198">
        <v>-175619759.0881</v>
      </c>
      <c r="R114" s="197">
        <v>0</v>
      </c>
      <c r="T114" s="197">
        <v>-175619759.08810002</v>
      </c>
      <c r="U114" s="190">
        <v>0</v>
      </c>
      <c r="V114" s="191"/>
      <c r="W114" s="198">
        <v>-175619759.0881</v>
      </c>
      <c r="X114" s="197">
        <v>-175619759.08810002</v>
      </c>
      <c r="Y114" s="187">
        <v>0</v>
      </c>
      <c r="AA114" s="197">
        <v>-175619759.08810002</v>
      </c>
      <c r="AB114" s="197">
        <v>-175619759.08810002</v>
      </c>
      <c r="AD114" s="189">
        <v>0</v>
      </c>
    </row>
    <row r="115" spans="4:30" ht="12.75">
      <c r="D115" s="199" t="s">
        <v>235</v>
      </c>
      <c r="H115" s="147">
        <v>383932017.24099994</v>
      </c>
      <c r="I115" s="147">
        <v>617158105.2438</v>
      </c>
      <c r="J115" s="147">
        <v>413494328.81219995</v>
      </c>
      <c r="K115" s="147">
        <v>0</v>
      </c>
      <c r="L115" s="147">
        <v>0</v>
      </c>
      <c r="M115" s="147">
        <v>0</v>
      </c>
      <c r="N115" s="147">
        <v>-139623697.2669</v>
      </c>
      <c r="O115" s="147">
        <v>0</v>
      </c>
      <c r="P115" s="147">
        <v>1274960754.0300999</v>
      </c>
      <c r="R115" s="147">
        <v>0</v>
      </c>
      <c r="T115" s="147">
        <v>1274960754.0300999</v>
      </c>
      <c r="U115" s="190">
        <v>0</v>
      </c>
      <c r="V115" s="191"/>
      <c r="W115" s="147">
        <v>1274960754.0300999</v>
      </c>
      <c r="X115" s="147">
        <v>1274960754.0301</v>
      </c>
      <c r="Y115" s="187">
        <v>0</v>
      </c>
      <c r="AA115" s="147">
        <v>1274960754.0300996</v>
      </c>
      <c r="AB115" s="147">
        <v>1274960754.0300999</v>
      </c>
      <c r="AD115" s="189">
        <v>0</v>
      </c>
    </row>
    <row r="116" spans="3:30" ht="12.75">
      <c r="C116" s="229" t="s">
        <v>310</v>
      </c>
      <c r="D116" s="229"/>
      <c r="H116" s="147"/>
      <c r="J116" s="147"/>
      <c r="K116" s="147"/>
      <c r="L116" s="147"/>
      <c r="M116" s="147"/>
      <c r="N116" s="147"/>
      <c r="P116" s="145">
        <v>0</v>
      </c>
      <c r="U116" s="190"/>
      <c r="V116" s="191"/>
      <c r="Y116" s="187"/>
      <c r="AD116" s="189"/>
    </row>
    <row r="117" spans="3:30" ht="12.75">
      <c r="C117" s="134" t="s">
        <v>311</v>
      </c>
      <c r="H117" s="147"/>
      <c r="J117" s="147"/>
      <c r="K117" s="147"/>
      <c r="L117" s="147"/>
      <c r="M117" s="147"/>
      <c r="N117" s="147"/>
      <c r="P117" s="145">
        <v>0</v>
      </c>
      <c r="U117" s="190"/>
      <c r="V117" s="191"/>
      <c r="Y117" s="187"/>
      <c r="AD117" s="189"/>
    </row>
    <row r="118" spans="3:30" ht="12.75">
      <c r="C118" s="134" t="s">
        <v>312</v>
      </c>
      <c r="D118" s="199" t="s">
        <v>235</v>
      </c>
      <c r="E118" s="192"/>
      <c r="F118" s="193"/>
      <c r="H118" s="145">
        <v>106961098.57999991</v>
      </c>
      <c r="I118" s="145">
        <v>147113736.6599999</v>
      </c>
      <c r="J118" s="145">
        <v>393025714.7397999</v>
      </c>
      <c r="K118" s="145">
        <v>0</v>
      </c>
      <c r="L118" s="145">
        <v>0</v>
      </c>
      <c r="M118" s="145">
        <v>0</v>
      </c>
      <c r="N118" s="145">
        <v>37674176.0701</v>
      </c>
      <c r="O118" s="145">
        <v>0</v>
      </c>
      <c r="P118" s="145">
        <v>684774726.0498997</v>
      </c>
      <c r="R118" s="145">
        <v>0</v>
      </c>
      <c r="T118" s="145">
        <v>684774726.0499002</v>
      </c>
      <c r="U118" s="190">
        <v>0</v>
      </c>
      <c r="V118" s="191"/>
      <c r="W118" s="145">
        <v>684774726.0498997</v>
      </c>
      <c r="X118" s="145">
        <v>684774726.0499004</v>
      </c>
      <c r="Y118" s="187">
        <v>0</v>
      </c>
      <c r="AA118" s="145">
        <v>684774726.0499004</v>
      </c>
      <c r="AB118" s="145">
        <v>684774726.0499005</v>
      </c>
      <c r="AD118" s="189">
        <v>0</v>
      </c>
    </row>
    <row r="119" spans="3:30" ht="12.75">
      <c r="C119" s="134" t="s">
        <v>313</v>
      </c>
      <c r="D119" s="199" t="s">
        <v>235</v>
      </c>
      <c r="E119" s="192"/>
      <c r="F119" s="193"/>
      <c r="H119" s="145">
        <v>0</v>
      </c>
      <c r="I119" s="145">
        <v>0</v>
      </c>
      <c r="J119" s="145">
        <v>-6007381.9799999995</v>
      </c>
      <c r="K119" s="145">
        <v>0</v>
      </c>
      <c r="L119" s="145">
        <v>0</v>
      </c>
      <c r="M119" s="145">
        <v>0</v>
      </c>
      <c r="N119" s="145">
        <v>-41107745.658999994</v>
      </c>
      <c r="O119" s="145">
        <v>0</v>
      </c>
      <c r="P119" s="145">
        <v>-47115127.63899999</v>
      </c>
      <c r="R119" s="145">
        <v>0</v>
      </c>
      <c r="T119" s="145">
        <v>-47115127.63900001</v>
      </c>
      <c r="U119" s="190">
        <v>0</v>
      </c>
      <c r="V119" s="191"/>
      <c r="W119" s="145">
        <v>-47115127.63899999</v>
      </c>
      <c r="X119" s="145">
        <v>-47115127.63900001</v>
      </c>
      <c r="Y119" s="187">
        <v>0</v>
      </c>
      <c r="AA119" s="145">
        <v>-47115127.63900001</v>
      </c>
      <c r="AB119" s="145">
        <v>-47115127.63900001</v>
      </c>
      <c r="AD119" s="189">
        <v>0</v>
      </c>
    </row>
    <row r="120" spans="3:30" ht="12.75">
      <c r="C120" s="134" t="s">
        <v>314</v>
      </c>
      <c r="D120" s="134" t="s">
        <v>114</v>
      </c>
      <c r="E120" s="192" t="s">
        <v>150</v>
      </c>
      <c r="F120" s="193">
        <v>39113</v>
      </c>
      <c r="H120" s="197">
        <v>-561214.63</v>
      </c>
      <c r="I120" s="197">
        <v>-13686227.910000002</v>
      </c>
      <c r="J120" s="197">
        <v>0</v>
      </c>
      <c r="K120" s="197">
        <v>-429912.55</v>
      </c>
      <c r="L120" s="197">
        <v>0</v>
      </c>
      <c r="M120" s="197">
        <v>0</v>
      </c>
      <c r="N120" s="197">
        <v>0</v>
      </c>
      <c r="O120" s="197">
        <v>0</v>
      </c>
      <c r="P120" s="198">
        <v>-14677355.090000004</v>
      </c>
      <c r="R120" s="197">
        <v>0</v>
      </c>
      <c r="T120" s="197">
        <v>-14677355.090000002</v>
      </c>
      <c r="U120" s="190">
        <v>0</v>
      </c>
      <c r="V120" s="191"/>
      <c r="W120" s="198">
        <v>-14677355.090000004</v>
      </c>
      <c r="X120" s="197">
        <v>-14677355.090000002</v>
      </c>
      <c r="Y120" s="187">
        <v>0</v>
      </c>
      <c r="AA120" s="197">
        <v>-14677355.090000004</v>
      </c>
      <c r="AB120" s="197">
        <v>-14677355.089999998</v>
      </c>
      <c r="AD120" s="189">
        <v>0</v>
      </c>
    </row>
    <row r="121" spans="4:30" ht="13.5" thickBot="1">
      <c r="D121" s="199" t="s">
        <v>235</v>
      </c>
      <c r="H121" s="227">
        <v>106399883.94999991</v>
      </c>
      <c r="I121" s="227">
        <v>133427508.74999991</v>
      </c>
      <c r="J121" s="227">
        <v>387018332.7597999</v>
      </c>
      <c r="K121" s="227">
        <v>-429912.55</v>
      </c>
      <c r="L121" s="227">
        <v>0</v>
      </c>
      <c r="M121" s="227">
        <v>0</v>
      </c>
      <c r="N121" s="227">
        <v>-3433569.5888999924</v>
      </c>
      <c r="O121" s="227">
        <v>0</v>
      </c>
      <c r="P121" s="228">
        <v>622982243.3208998</v>
      </c>
      <c r="R121" s="227">
        <v>0</v>
      </c>
      <c r="T121" s="227">
        <v>622982243.3209001</v>
      </c>
      <c r="U121" s="190">
        <v>0</v>
      </c>
      <c r="V121" s="191"/>
      <c r="W121" s="228">
        <v>622982243.3208998</v>
      </c>
      <c r="X121" s="227">
        <v>622982243.3209003</v>
      </c>
      <c r="Y121" s="187">
        <v>0</v>
      </c>
      <c r="AA121" s="227">
        <v>622982243.3209003</v>
      </c>
      <c r="AB121" s="227">
        <v>622982243.3209004</v>
      </c>
      <c r="AD121" s="189">
        <v>0</v>
      </c>
    </row>
    <row r="122" spans="8:30" ht="13.5" thickTop="1">
      <c r="H122" s="147"/>
      <c r="Y122" s="187"/>
      <c r="AD122" s="189"/>
    </row>
    <row r="123" spans="3:30" ht="12.75">
      <c r="C123" s="234" t="s">
        <v>315</v>
      </c>
      <c r="D123" s="235"/>
      <c r="H123" s="236">
        <v>0.0012000799179077148</v>
      </c>
      <c r="I123" s="236">
        <v>-0.0026990175247192383</v>
      </c>
      <c r="J123" s="187">
        <v>0.004700064659118652</v>
      </c>
      <c r="K123" s="187">
        <v>0</v>
      </c>
      <c r="L123" s="187">
        <v>0</v>
      </c>
      <c r="M123" s="187">
        <v>0</v>
      </c>
      <c r="N123" s="187">
        <v>0.01829993724822998</v>
      </c>
      <c r="O123" s="236">
        <v>0</v>
      </c>
      <c r="P123" s="187">
        <v>0.021500587463378906</v>
      </c>
      <c r="Q123" s="188"/>
      <c r="R123" s="236">
        <v>0</v>
      </c>
      <c r="S123" s="188"/>
      <c r="T123" s="236">
        <v>0.021500587463378906</v>
      </c>
      <c r="U123" s="237"/>
      <c r="V123" s="238"/>
      <c r="W123" s="236">
        <v>0.021500587463378906</v>
      </c>
      <c r="X123" s="236">
        <v>0.021500110626220703</v>
      </c>
      <c r="Y123" s="187"/>
      <c r="Z123" s="188"/>
      <c r="AA123" s="236">
        <v>0.0214996337890625</v>
      </c>
      <c r="AB123" s="236">
        <v>0.0214996337890625</v>
      </c>
      <c r="AD123" s="189">
        <v>9.5367431640625E-07</v>
      </c>
    </row>
    <row r="124" spans="3:30" ht="12.75" hidden="1">
      <c r="C124" s="199" t="s">
        <v>316</v>
      </c>
      <c r="D124" s="199"/>
      <c r="E124" s="174"/>
      <c r="F124" s="175"/>
      <c r="G124" s="176"/>
      <c r="H124" s="239"/>
      <c r="I124" s="239"/>
      <c r="J124" s="176"/>
      <c r="K124" s="176"/>
      <c r="L124" s="176"/>
      <c r="M124" s="176"/>
      <c r="N124" s="176"/>
      <c r="O124" s="239"/>
      <c r="R124" s="239"/>
      <c r="T124" s="239"/>
      <c r="Y124" s="187">
        <v>0</v>
      </c>
      <c r="AD124" s="189">
        <v>0</v>
      </c>
    </row>
    <row r="125" spans="3:30" ht="12.75" hidden="1">
      <c r="C125" s="199" t="s">
        <v>317</v>
      </c>
      <c r="D125" s="199"/>
      <c r="E125" s="174"/>
      <c r="F125" s="175"/>
      <c r="G125" s="176"/>
      <c r="H125" s="239"/>
      <c r="I125" s="239"/>
      <c r="J125" s="176"/>
      <c r="K125" s="176"/>
      <c r="L125" s="176"/>
      <c r="M125" s="176"/>
      <c r="N125" s="176"/>
      <c r="O125" s="239"/>
      <c r="R125" s="239"/>
      <c r="T125" s="239"/>
      <c r="X125" s="147">
        <v>0.021500110626220703</v>
      </c>
      <c r="Y125" s="187">
        <v>-0.021500110626220703</v>
      </c>
      <c r="AA125" s="147">
        <v>0.0214996337890625</v>
      </c>
      <c r="AB125" s="147">
        <v>0.0214996337890625</v>
      </c>
      <c r="AD125" s="189">
        <v>9.5367431640625E-07</v>
      </c>
    </row>
    <row r="126" spans="3:30" ht="12.75" hidden="1">
      <c r="C126" s="199"/>
      <c r="D126" s="199"/>
      <c r="E126" s="174"/>
      <c r="F126" s="175"/>
      <c r="G126" s="176"/>
      <c r="H126" s="239"/>
      <c r="I126" s="239"/>
      <c r="J126" s="176"/>
      <c r="K126" s="176"/>
      <c r="L126" s="176"/>
      <c r="M126" s="176"/>
      <c r="N126" s="176"/>
      <c r="O126" s="239"/>
      <c r="R126" s="239"/>
      <c r="T126" s="239"/>
      <c r="Y126" s="187">
        <v>0</v>
      </c>
      <c r="AD126" s="189">
        <v>0</v>
      </c>
    </row>
    <row r="127" spans="3:30" ht="12.75" hidden="1">
      <c r="C127" s="199"/>
      <c r="D127" s="199"/>
      <c r="E127" s="174"/>
      <c r="F127" s="175"/>
      <c r="G127" s="176"/>
      <c r="H127" s="239"/>
      <c r="I127" s="239"/>
      <c r="J127" s="176"/>
      <c r="K127" s="176"/>
      <c r="L127" s="176"/>
      <c r="M127" s="176"/>
      <c r="N127" s="176"/>
      <c r="O127" s="239"/>
      <c r="R127" s="239"/>
      <c r="T127" s="239"/>
      <c r="Y127" s="187">
        <v>0</v>
      </c>
      <c r="AD127" s="189">
        <v>0</v>
      </c>
    </row>
    <row r="128" spans="3:30" ht="12.75" hidden="1">
      <c r="C128" s="199"/>
      <c r="D128" s="199"/>
      <c r="E128" s="174"/>
      <c r="F128" s="175"/>
      <c r="G128" s="176"/>
      <c r="H128" s="239"/>
      <c r="I128" s="239"/>
      <c r="J128" s="176"/>
      <c r="K128" s="176"/>
      <c r="L128" s="176"/>
      <c r="M128" s="176"/>
      <c r="N128" s="176"/>
      <c r="O128" s="239"/>
      <c r="R128" s="239"/>
      <c r="T128" s="239"/>
      <c r="Y128" s="187">
        <v>0</v>
      </c>
      <c r="AD128" s="189">
        <v>0</v>
      </c>
    </row>
    <row r="129" spans="3:30" ht="12.75" hidden="1">
      <c r="C129" s="199" t="s">
        <v>318</v>
      </c>
      <c r="D129" s="199"/>
      <c r="E129" s="180" t="s">
        <v>38</v>
      </c>
      <c r="F129" s="181">
        <v>39051</v>
      </c>
      <c r="G129" s="182"/>
      <c r="H129" s="240"/>
      <c r="I129" s="240"/>
      <c r="J129" s="182"/>
      <c r="K129" s="182"/>
      <c r="L129" s="182"/>
      <c r="M129" s="182"/>
      <c r="N129" s="182"/>
      <c r="O129" s="240"/>
      <c r="R129" s="240"/>
      <c r="T129" s="240"/>
      <c r="Y129" s="187">
        <v>0</v>
      </c>
      <c r="AD129" s="189">
        <v>0</v>
      </c>
    </row>
    <row r="130" spans="3:30" ht="12.75" hidden="1">
      <c r="C130" s="199" t="s">
        <v>319</v>
      </c>
      <c r="D130" s="199"/>
      <c r="E130" s="180" t="s">
        <v>38</v>
      </c>
      <c r="F130" s="181">
        <v>39051</v>
      </c>
      <c r="G130" s="182"/>
      <c r="H130" s="240"/>
      <c r="I130" s="240"/>
      <c r="J130" s="182"/>
      <c r="K130" s="182"/>
      <c r="L130" s="182"/>
      <c r="M130" s="182"/>
      <c r="N130" s="182"/>
      <c r="O130" s="240"/>
      <c r="R130" s="240"/>
      <c r="T130" s="240"/>
      <c r="Y130" s="187">
        <v>0</v>
      </c>
      <c r="AD130" s="189">
        <v>0</v>
      </c>
    </row>
    <row r="131" spans="3:30" ht="12.75" hidden="1">
      <c r="C131" s="199" t="s">
        <v>320</v>
      </c>
      <c r="D131" s="199"/>
      <c r="E131" s="174"/>
      <c r="F131" s="175"/>
      <c r="G131" s="176"/>
      <c r="H131" s="239"/>
      <c r="I131" s="239"/>
      <c r="J131" s="176"/>
      <c r="K131" s="176"/>
      <c r="L131" s="176"/>
      <c r="M131" s="176"/>
      <c r="N131" s="176"/>
      <c r="O131" s="239"/>
      <c r="R131" s="239"/>
      <c r="T131" s="239"/>
      <c r="Y131" s="187">
        <v>0</v>
      </c>
      <c r="AD131" s="189">
        <v>0</v>
      </c>
    </row>
    <row r="132" spans="3:30" ht="12.75" hidden="1">
      <c r="C132" s="199" t="s">
        <v>321</v>
      </c>
      <c r="D132" s="199"/>
      <c r="E132" s="174"/>
      <c r="F132" s="175"/>
      <c r="G132" s="176"/>
      <c r="H132" s="239"/>
      <c r="I132" s="239"/>
      <c r="J132" s="176"/>
      <c r="K132" s="176"/>
      <c r="L132" s="176"/>
      <c r="M132" s="176"/>
      <c r="N132" s="176"/>
      <c r="O132" s="239"/>
      <c r="R132" s="239"/>
      <c r="T132" s="239"/>
      <c r="Y132" s="187">
        <v>0</v>
      </c>
      <c r="AD132" s="189">
        <v>0</v>
      </c>
    </row>
    <row r="133" spans="3:30" ht="12.75" hidden="1">
      <c r="C133" s="199" t="s">
        <v>322</v>
      </c>
      <c r="D133" s="199"/>
      <c r="E133" s="174"/>
      <c r="F133" s="175"/>
      <c r="G133" s="176"/>
      <c r="H133" s="239"/>
      <c r="I133" s="239"/>
      <c r="J133" s="176"/>
      <c r="K133" s="176"/>
      <c r="L133" s="176"/>
      <c r="M133" s="176"/>
      <c r="N133" s="176"/>
      <c r="O133" s="239"/>
      <c r="R133" s="239"/>
      <c r="T133" s="239"/>
      <c r="Y133" s="187">
        <v>0</v>
      </c>
      <c r="AD133" s="189">
        <v>0</v>
      </c>
    </row>
    <row r="134" spans="3:30" ht="12.75" hidden="1">
      <c r="C134" s="199" t="s">
        <v>323</v>
      </c>
      <c r="D134" s="199"/>
      <c r="E134" s="174"/>
      <c r="F134" s="175"/>
      <c r="G134" s="176"/>
      <c r="H134" s="239"/>
      <c r="I134" s="239"/>
      <c r="J134" s="176"/>
      <c r="K134" s="176"/>
      <c r="L134" s="176"/>
      <c r="M134" s="176"/>
      <c r="N134" s="176"/>
      <c r="O134" s="239"/>
      <c r="R134" s="239"/>
      <c r="T134" s="239"/>
      <c r="Y134" s="187">
        <v>0</v>
      </c>
      <c r="AD134" s="189">
        <v>0</v>
      </c>
    </row>
    <row r="135" spans="3:30" ht="12.75" hidden="1">
      <c r="C135" s="199" t="s">
        <v>324</v>
      </c>
      <c r="D135" s="199"/>
      <c r="E135" s="174"/>
      <c r="F135" s="175"/>
      <c r="G135" s="176"/>
      <c r="H135" s="239"/>
      <c r="I135" s="239"/>
      <c r="J135" s="176"/>
      <c r="K135" s="176"/>
      <c r="L135" s="176"/>
      <c r="M135" s="176"/>
      <c r="N135" s="176"/>
      <c r="O135" s="239"/>
      <c r="R135" s="239"/>
      <c r="T135" s="239"/>
      <c r="Y135" s="187">
        <v>0</v>
      </c>
      <c r="AD135" s="189">
        <v>0</v>
      </c>
    </row>
    <row r="136" spans="3:30" ht="12.75" hidden="1">
      <c r="C136" s="199" t="s">
        <v>325</v>
      </c>
      <c r="D136" s="199"/>
      <c r="E136" s="174"/>
      <c r="F136" s="175"/>
      <c r="G136" s="176"/>
      <c r="H136" s="239"/>
      <c r="I136" s="239"/>
      <c r="J136" s="176"/>
      <c r="K136" s="176"/>
      <c r="L136" s="176"/>
      <c r="M136" s="176"/>
      <c r="N136" s="176"/>
      <c r="O136" s="239"/>
      <c r="R136" s="239"/>
      <c r="T136" s="239"/>
      <c r="Y136" s="187">
        <v>0</v>
      </c>
      <c r="AD136" s="189">
        <v>0</v>
      </c>
    </row>
    <row r="137" spans="3:30" ht="12.75" hidden="1">
      <c r="C137" s="199" t="s">
        <v>326</v>
      </c>
      <c r="D137" s="199"/>
      <c r="E137" s="174"/>
      <c r="F137" s="175"/>
      <c r="G137" s="176"/>
      <c r="H137" s="239"/>
      <c r="I137" s="239"/>
      <c r="J137" s="176"/>
      <c r="K137" s="176"/>
      <c r="L137" s="176"/>
      <c r="M137" s="176"/>
      <c r="N137" s="176"/>
      <c r="O137" s="239"/>
      <c r="R137" s="239"/>
      <c r="T137" s="239"/>
      <c r="Y137" s="187">
        <v>0</v>
      </c>
      <c r="AD137" s="189">
        <v>0</v>
      </c>
    </row>
    <row r="138" spans="3:30" ht="12.75" hidden="1">
      <c r="C138" s="199"/>
      <c r="D138" s="199"/>
      <c r="E138" s="174"/>
      <c r="F138" s="175"/>
      <c r="G138" s="176"/>
      <c r="H138" s="239"/>
      <c r="I138" s="239"/>
      <c r="J138" s="176"/>
      <c r="K138" s="176"/>
      <c r="L138" s="176"/>
      <c r="M138" s="176"/>
      <c r="N138" s="176"/>
      <c r="O138" s="239"/>
      <c r="R138" s="239"/>
      <c r="T138" s="239"/>
      <c r="Y138" s="187">
        <v>0</v>
      </c>
      <c r="AD138" s="189">
        <v>0</v>
      </c>
    </row>
    <row r="139" spans="3:30" ht="12.75" hidden="1">
      <c r="C139" s="199"/>
      <c r="D139" s="199"/>
      <c r="E139" s="174"/>
      <c r="F139" s="175"/>
      <c r="G139" s="176"/>
      <c r="H139" s="239"/>
      <c r="I139" s="239"/>
      <c r="J139" s="176"/>
      <c r="K139" s="176"/>
      <c r="L139" s="176"/>
      <c r="M139" s="176"/>
      <c r="N139" s="176"/>
      <c r="O139" s="239"/>
      <c r="R139" s="239"/>
      <c r="T139" s="239"/>
      <c r="Y139" s="187">
        <v>0</v>
      </c>
      <c r="AD139" s="189">
        <v>0</v>
      </c>
    </row>
    <row r="140" spans="3:30" ht="12.75" hidden="1">
      <c r="C140" s="199" t="s">
        <v>327</v>
      </c>
      <c r="D140" s="199"/>
      <c r="E140" s="174"/>
      <c r="F140" s="175"/>
      <c r="G140" s="176"/>
      <c r="H140" s="239"/>
      <c r="I140" s="239"/>
      <c r="J140" s="176"/>
      <c r="K140" s="176"/>
      <c r="L140" s="176"/>
      <c r="M140" s="176"/>
      <c r="N140" s="176"/>
      <c r="O140" s="239"/>
      <c r="R140" s="239"/>
      <c r="T140" s="239"/>
      <c r="Y140" s="187">
        <v>0</v>
      </c>
      <c r="AD140" s="189">
        <v>0</v>
      </c>
    </row>
    <row r="141" spans="3:30" ht="12.75" hidden="1">
      <c r="C141" s="235"/>
      <c r="D141" s="235"/>
      <c r="I141" s="138"/>
      <c r="J141" s="137"/>
      <c r="K141" s="137"/>
      <c r="L141" s="137"/>
      <c r="M141" s="137"/>
      <c r="N141" s="137"/>
      <c r="O141" s="138"/>
      <c r="R141" s="138"/>
      <c r="T141" s="138"/>
      <c r="Y141" s="187">
        <v>0</v>
      </c>
      <c r="AD141" s="189">
        <v>0</v>
      </c>
    </row>
    <row r="142" spans="3:30" ht="12.75" hidden="1">
      <c r="C142" s="235"/>
      <c r="D142" s="235"/>
      <c r="I142" s="138"/>
      <c r="J142" s="137"/>
      <c r="K142" s="137"/>
      <c r="L142" s="137"/>
      <c r="M142" s="137"/>
      <c r="N142" s="137"/>
      <c r="O142" s="138"/>
      <c r="R142" s="138"/>
      <c r="T142" s="138"/>
      <c r="Y142" s="187">
        <v>0</v>
      </c>
      <c r="AD142" s="189">
        <v>0</v>
      </c>
    </row>
    <row r="143" spans="3:30" ht="12.75" hidden="1">
      <c r="C143" s="235"/>
      <c r="D143" s="235"/>
      <c r="I143" s="138"/>
      <c r="J143" s="137"/>
      <c r="K143" s="137"/>
      <c r="L143" s="137"/>
      <c r="M143" s="137"/>
      <c r="N143" s="137"/>
      <c r="O143" s="138"/>
      <c r="R143" s="138"/>
      <c r="T143" s="138"/>
      <c r="Y143" s="187">
        <v>0</v>
      </c>
      <c r="AD143" s="189">
        <v>0</v>
      </c>
    </row>
    <row r="144" spans="3:30" ht="12.75">
      <c r="C144" s="235"/>
      <c r="D144" s="235"/>
      <c r="I144" s="138"/>
      <c r="J144" s="137"/>
      <c r="K144" s="137"/>
      <c r="L144" s="137"/>
      <c r="M144" s="137"/>
      <c r="N144" s="137"/>
      <c r="O144" s="138"/>
      <c r="R144" s="138"/>
      <c r="T144" s="138"/>
      <c r="Y144" s="187"/>
      <c r="AD144" s="189"/>
    </row>
    <row r="145" spans="3:30" ht="12.75">
      <c r="C145" s="234" t="s">
        <v>328</v>
      </c>
      <c r="D145" s="235"/>
      <c r="H145" s="241">
        <v>0</v>
      </c>
      <c r="I145" s="241">
        <v>0</v>
      </c>
      <c r="J145" s="241">
        <v>0</v>
      </c>
      <c r="K145" s="241">
        <v>0</v>
      </c>
      <c r="L145" s="241">
        <v>0</v>
      </c>
      <c r="M145" s="241">
        <v>0</v>
      </c>
      <c r="N145" s="241">
        <v>0</v>
      </c>
      <c r="O145" s="241">
        <v>0</v>
      </c>
      <c r="P145" s="241">
        <v>0</v>
      </c>
      <c r="R145" s="241">
        <v>0</v>
      </c>
      <c r="T145" s="241">
        <v>0</v>
      </c>
      <c r="W145" s="241">
        <v>0</v>
      </c>
      <c r="X145" s="241">
        <v>0</v>
      </c>
      <c r="Y145" s="187"/>
      <c r="AA145" s="241">
        <v>0</v>
      </c>
      <c r="AB145" s="241">
        <v>0</v>
      </c>
      <c r="AD145" s="189">
        <v>0</v>
      </c>
    </row>
    <row r="146" spans="3:30" ht="12.75">
      <c r="C146" s="235"/>
      <c r="D146" s="235"/>
      <c r="I146" s="138"/>
      <c r="J146" s="137"/>
      <c r="K146" s="137"/>
      <c r="L146" s="137"/>
      <c r="M146" s="137"/>
      <c r="N146" s="137"/>
      <c r="O146" s="138"/>
      <c r="R146" s="138"/>
      <c r="T146" s="138"/>
      <c r="Y146" s="187"/>
      <c r="AD146" s="242"/>
    </row>
    <row r="147" spans="3:30" ht="12.75">
      <c r="C147" s="235"/>
      <c r="D147" s="235"/>
      <c r="I147" s="138"/>
      <c r="J147" s="137"/>
      <c r="K147" s="137"/>
      <c r="L147" s="137"/>
      <c r="M147" s="137"/>
      <c r="N147" s="137"/>
      <c r="O147" s="138"/>
      <c r="R147" s="138"/>
      <c r="T147" s="138"/>
      <c r="Y147" s="187"/>
      <c r="AD147" s="178"/>
    </row>
    <row r="148" spans="3:20" ht="12.75">
      <c r="C148" s="235" t="s">
        <v>329</v>
      </c>
      <c r="D148" s="199" t="s">
        <v>321</v>
      </c>
      <c r="E148" s="192" t="s">
        <v>150</v>
      </c>
      <c r="F148" s="193">
        <v>39113</v>
      </c>
      <c r="H148" s="231">
        <v>106961098.57999991</v>
      </c>
      <c r="I148" s="231">
        <v>147113736.6599999</v>
      </c>
      <c r="J148" s="231">
        <v>393618923.0198999</v>
      </c>
      <c r="K148" s="231">
        <v>0</v>
      </c>
      <c r="L148" s="231">
        <v>0</v>
      </c>
      <c r="M148" s="231">
        <v>0</v>
      </c>
      <c r="N148" s="231">
        <v>37674176.07</v>
      </c>
      <c r="O148" s="231">
        <v>0</v>
      </c>
      <c r="R148" s="231">
        <v>0</v>
      </c>
      <c r="T148" s="231">
        <v>685367934.3299001</v>
      </c>
    </row>
    <row r="149" spans="3:20" ht="12.75">
      <c r="C149" s="235" t="s">
        <v>329</v>
      </c>
      <c r="D149" s="199" t="s">
        <v>322</v>
      </c>
      <c r="E149" s="180" t="s">
        <v>38</v>
      </c>
      <c r="F149" s="181">
        <v>39051</v>
      </c>
      <c r="H149" s="231">
        <v>0</v>
      </c>
      <c r="I149" s="231">
        <v>0</v>
      </c>
      <c r="J149" s="231">
        <v>593208.2800999999</v>
      </c>
      <c r="K149" s="231">
        <v>0</v>
      </c>
      <c r="L149" s="231">
        <v>0</v>
      </c>
      <c r="M149" s="231">
        <v>0</v>
      </c>
      <c r="N149" s="231">
        <v>-0.00010000000727595762</v>
      </c>
      <c r="O149" s="231">
        <v>0</v>
      </c>
      <c r="R149" s="231">
        <v>0</v>
      </c>
      <c r="T149" s="231">
        <v>593208.28</v>
      </c>
    </row>
    <row r="150" spans="3:28" s="246" customFormat="1" ht="12.75">
      <c r="C150" s="234" t="s">
        <v>330</v>
      </c>
      <c r="D150" s="234"/>
      <c r="E150" s="243"/>
      <c r="F150" s="244"/>
      <c r="G150" s="245"/>
      <c r="H150" s="241">
        <v>0</v>
      </c>
      <c r="I150" s="241">
        <v>0</v>
      </c>
      <c r="J150" s="241">
        <v>1.1874362826347351E-08</v>
      </c>
      <c r="K150" s="241">
        <v>0</v>
      </c>
      <c r="L150" s="241">
        <v>0</v>
      </c>
      <c r="M150" s="241">
        <v>0</v>
      </c>
      <c r="N150" s="241">
        <v>1.6854959540021182E-09</v>
      </c>
      <c r="O150" s="241">
        <v>0</v>
      </c>
      <c r="P150" s="187"/>
      <c r="Q150" s="188"/>
      <c r="R150" s="241">
        <v>0</v>
      </c>
      <c r="S150" s="188"/>
      <c r="T150" s="241">
        <v>2.8638169169425964E-08</v>
      </c>
      <c r="U150" s="190"/>
      <c r="V150" s="191"/>
      <c r="W150" s="187"/>
      <c r="X150" s="236"/>
      <c r="Y150" s="187"/>
      <c r="Z150" s="188"/>
      <c r="AA150" s="236"/>
      <c r="AB150" s="236"/>
    </row>
    <row r="151" spans="3:20" ht="12.75">
      <c r="C151" s="235"/>
      <c r="D151" s="235"/>
      <c r="I151" s="138"/>
      <c r="J151" s="138"/>
      <c r="K151" s="138"/>
      <c r="L151" s="138"/>
      <c r="M151" s="138"/>
      <c r="N151" s="138"/>
      <c r="O151" s="138"/>
      <c r="R151" s="138"/>
      <c r="T151" s="138"/>
    </row>
    <row r="152" spans="3:20" ht="12.75">
      <c r="C152" s="235" t="s">
        <v>331</v>
      </c>
      <c r="D152" s="199" t="s">
        <v>324</v>
      </c>
      <c r="E152" s="192" t="s">
        <v>150</v>
      </c>
      <c r="F152" s="193">
        <v>39113</v>
      </c>
      <c r="H152" s="231">
        <v>0</v>
      </c>
      <c r="I152" s="231">
        <v>0</v>
      </c>
      <c r="J152" s="231">
        <v>-6007381.9799999995</v>
      </c>
      <c r="K152" s="231">
        <v>0</v>
      </c>
      <c r="L152" s="231">
        <v>0</v>
      </c>
      <c r="M152" s="231">
        <v>0</v>
      </c>
      <c r="N152" s="231">
        <v>-50661841.319</v>
      </c>
      <c r="O152" s="231">
        <v>0</v>
      </c>
      <c r="R152" s="231">
        <v>0</v>
      </c>
      <c r="T152" s="231">
        <v>-56669223.29900002</v>
      </c>
    </row>
    <row r="153" spans="3:20" ht="12.75">
      <c r="C153" s="235" t="s">
        <v>331</v>
      </c>
      <c r="D153" s="199" t="s">
        <v>325</v>
      </c>
      <c r="E153" s="180" t="s">
        <v>38</v>
      </c>
      <c r="F153" s="181">
        <v>39051</v>
      </c>
      <c r="H153" s="231">
        <v>0</v>
      </c>
      <c r="I153" s="231">
        <v>0</v>
      </c>
      <c r="J153" s="231">
        <v>0</v>
      </c>
      <c r="K153" s="231">
        <v>0</v>
      </c>
      <c r="L153" s="231">
        <v>0</v>
      </c>
      <c r="M153" s="231">
        <v>0</v>
      </c>
      <c r="N153" s="231">
        <v>-9554095.660000002</v>
      </c>
      <c r="O153" s="231">
        <v>0</v>
      </c>
      <c r="R153" s="231">
        <v>0</v>
      </c>
      <c r="T153" s="231">
        <v>-9554095.659999998</v>
      </c>
    </row>
    <row r="154" spans="3:28" s="246" customFormat="1" ht="12.75">
      <c r="C154" s="234" t="s">
        <v>332</v>
      </c>
      <c r="D154" s="234"/>
      <c r="E154" s="243"/>
      <c r="F154" s="244"/>
      <c r="G154" s="245"/>
      <c r="H154" s="241">
        <v>0</v>
      </c>
      <c r="I154" s="241">
        <v>0</v>
      </c>
      <c r="J154" s="241">
        <v>0</v>
      </c>
      <c r="K154" s="241">
        <v>0</v>
      </c>
      <c r="L154" s="241">
        <v>0</v>
      </c>
      <c r="M154" s="241">
        <v>0</v>
      </c>
      <c r="N154" s="241">
        <v>0</v>
      </c>
      <c r="O154" s="241">
        <v>0</v>
      </c>
      <c r="P154" s="187"/>
      <c r="Q154" s="188"/>
      <c r="R154" s="241">
        <v>0</v>
      </c>
      <c r="S154" s="188"/>
      <c r="T154" s="241">
        <v>0</v>
      </c>
      <c r="U154" s="237"/>
      <c r="V154" s="238"/>
      <c r="W154" s="187"/>
      <c r="X154" s="236"/>
      <c r="Y154" s="187"/>
      <c r="Z154" s="188"/>
      <c r="AA154" s="236"/>
      <c r="AB154" s="236"/>
    </row>
    <row r="159" ht="12.75">
      <c r="I159" s="134"/>
    </row>
    <row r="160" ht="12.75">
      <c r="I160" s="134"/>
    </row>
    <row r="161" ht="12.75">
      <c r="I161" s="134"/>
    </row>
    <row r="162" ht="12.75">
      <c r="I162" s="134"/>
    </row>
    <row r="163" ht="12.75">
      <c r="I163" s="134"/>
    </row>
    <row r="164" ht="12.75">
      <c r="I164" s="134"/>
    </row>
    <row r="165" ht="12.75">
      <c r="I165" s="134"/>
    </row>
    <row r="166" ht="12.75">
      <c r="I166" s="134"/>
    </row>
    <row r="167" ht="12.75">
      <c r="I167" s="134"/>
    </row>
    <row r="168" ht="12.75">
      <c r="I168" s="134"/>
    </row>
    <row r="169" ht="12.75">
      <c r="I169" s="134"/>
    </row>
    <row r="170" ht="12.75">
      <c r="I170" s="134"/>
    </row>
    <row r="171" ht="12.75">
      <c r="I171" s="134"/>
    </row>
    <row r="172" ht="12.75">
      <c r="I172" s="134"/>
    </row>
    <row r="173" ht="12.75">
      <c r="I173" s="134"/>
    </row>
    <row r="174" ht="12.75">
      <c r="I174" s="134"/>
    </row>
    <row r="175" ht="12.75">
      <c r="I175" s="134"/>
    </row>
    <row r="176" ht="12.75">
      <c r="I176" s="134"/>
    </row>
    <row r="177" ht="12.75">
      <c r="I177" s="134"/>
    </row>
    <row r="178" ht="12.75">
      <c r="I178" s="134"/>
    </row>
    <row r="179" ht="12.75">
      <c r="I179" s="134"/>
    </row>
    <row r="180" ht="12.75">
      <c r="I180" s="134"/>
    </row>
    <row r="181" ht="12.75">
      <c r="I181" s="134"/>
    </row>
    <row r="182" ht="12.75">
      <c r="I182" s="134"/>
    </row>
    <row r="183" ht="12.75">
      <c r="I183" s="134"/>
    </row>
    <row r="184" ht="12.75">
      <c r="I184" s="134"/>
    </row>
    <row r="185" ht="12.75">
      <c r="I185" s="134"/>
    </row>
    <row r="186" ht="12.75">
      <c r="I186" s="134"/>
    </row>
    <row r="187" ht="12.75">
      <c r="I187" s="134"/>
    </row>
    <row r="188" ht="12.75">
      <c r="I188" s="134"/>
    </row>
    <row r="189" ht="12.75">
      <c r="I189" s="134"/>
    </row>
    <row r="190" ht="12.75">
      <c r="I190" s="134"/>
    </row>
    <row r="191" ht="12.75">
      <c r="I191" s="134"/>
    </row>
    <row r="192" ht="12.75">
      <c r="I192" s="134"/>
    </row>
    <row r="193" ht="12.75">
      <c r="I193" s="134"/>
    </row>
    <row r="194" ht="12.75">
      <c r="I194" s="134"/>
    </row>
    <row r="195" ht="12.75">
      <c r="I195" s="134"/>
    </row>
    <row r="196" ht="12.75">
      <c r="I196" s="134"/>
    </row>
    <row r="197" ht="12.75">
      <c r="I197" s="134"/>
    </row>
    <row r="198" ht="12.75">
      <c r="I198" s="134"/>
    </row>
    <row r="199" ht="12.75">
      <c r="I199" s="134"/>
    </row>
    <row r="200" ht="12.75">
      <c r="I200" s="134"/>
    </row>
    <row r="201" ht="12.75">
      <c r="I201" s="134"/>
    </row>
    <row r="202" ht="12.75">
      <c r="I202" s="134"/>
    </row>
    <row r="203" ht="12.75">
      <c r="I203" s="134"/>
    </row>
    <row r="204" ht="12.75">
      <c r="I204" s="134"/>
    </row>
    <row r="205" ht="12.75">
      <c r="I205" s="134"/>
    </row>
    <row r="206" ht="12.75">
      <c r="I206" s="134"/>
    </row>
    <row r="207" ht="12.75">
      <c r="I207" s="134"/>
    </row>
  </sheetData>
  <printOptions/>
  <pageMargins left="0.3" right="0.19" top="0.7" bottom="0.4" header="0.5" footer="0.18"/>
  <pageSetup fitToHeight="2" fitToWidth="1" horizontalDpi="600" verticalDpi="600" orientation="landscape" scale="42" r:id="rId1"/>
  <headerFooter alignWithMargins="0">
    <oddHeader>&amp;CCurrent Year
 Statement of Budgetary Resources
Hyperion Data</oddHeader>
    <oddFooter>&amp;L&amp;F&amp;R&amp;T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</dc:creator>
  <cp:keywords/>
  <dc:description/>
  <cp:lastModifiedBy>Don Geiger</cp:lastModifiedBy>
  <cp:lastPrinted>2007-02-15T17:42:27Z</cp:lastPrinted>
  <dcterms:created xsi:type="dcterms:W3CDTF">2003-07-30T17:56:13Z</dcterms:created>
  <dcterms:modified xsi:type="dcterms:W3CDTF">2007-03-14T11:27:35Z</dcterms:modified>
  <cp:category/>
  <cp:version/>
  <cp:contentType/>
  <cp:contentStatus/>
</cp:coreProperties>
</file>